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DSV0000002.ap.cdc.fr\DFS_USERS$\Stifoun\Profile\Desktop\PAN valo\20255266\"/>
    </mc:Choice>
  </mc:AlternateContent>
  <xr:revisionPtr revIDLastSave="0" documentId="13_ncr:1_{84153FEF-7F62-41ED-A845-EDF121F60053}" xr6:coauthVersionLast="47" xr6:coauthVersionMax="47" xr10:uidLastSave="{00000000-0000-0000-0000-000000000000}"/>
  <bookViews>
    <workbookView xWindow="-110" yWindow="-110" windowWidth="19420" windowHeight="10300" firstSheet="1" activeTab="3" xr2:uid="{00000000-000D-0000-FFFF-FFFF00000000}"/>
  </bookViews>
  <sheets>
    <sheet name="Bordereau des Prix Unitaires" sheetId="14" r:id="rId1"/>
    <sheet name="Détail Quantitatif Estimatif" sheetId="18" r:id="rId2"/>
    <sheet name="Base de référence" sheetId="17" r:id="rId3"/>
    <sheet name="Montant total estimatif" sheetId="16" r:id="rId4"/>
  </sheets>
  <externalReferences>
    <externalReference r:id="rId5"/>
  </externalReferences>
  <definedNames>
    <definedName name="_xlnm.Print_Titles" localSheetId="1">'Détail Quantitatif Estimatif'!$1:$3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0" i="18" l="1"/>
  <c r="A59" i="16" l="1"/>
  <c r="A60" i="16"/>
  <c r="A61" i="16"/>
  <c r="A62" i="16"/>
  <c r="A63" i="16"/>
  <c r="A64" i="16"/>
  <c r="A65" i="16"/>
  <c r="A66" i="16"/>
  <c r="A67" i="16"/>
  <c r="A68" i="16"/>
  <c r="A69" i="16"/>
  <c r="A70" i="16"/>
  <c r="A71" i="16"/>
  <c r="A52" i="16"/>
  <c r="A53" i="16"/>
  <c r="A54" i="16"/>
  <c r="A55" i="16"/>
  <c r="A56" i="16"/>
  <c r="A57" i="16"/>
  <c r="A58"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20" i="16"/>
  <c r="A19" i="16"/>
  <c r="A17" i="16"/>
  <c r="A16" i="16"/>
  <c r="A14" i="16"/>
  <c r="A15" i="16"/>
  <c r="A13" i="16"/>
  <c r="E335" i="18"/>
  <c r="E334" i="18"/>
  <c r="E333" i="18"/>
  <c r="E332" i="18"/>
  <c r="E331" i="18" s="1"/>
  <c r="E330" i="18"/>
  <c r="E329" i="18"/>
  <c r="E328" i="18"/>
  <c r="E327" i="18"/>
  <c r="E325" i="18"/>
  <c r="E324" i="18"/>
  <c r="E323" i="18"/>
  <c r="E322" i="18"/>
  <c r="E321" i="18" s="1"/>
  <c r="E319" i="18"/>
  <c r="E318" i="18"/>
  <c r="E317" i="18"/>
  <c r="E316" i="18"/>
  <c r="E313" i="18"/>
  <c r="E312" i="18"/>
  <c r="E311" i="18"/>
  <c r="E310" i="18"/>
  <c r="E308" i="18"/>
  <c r="E307" i="18"/>
  <c r="E306" i="18"/>
  <c r="E305" i="18"/>
  <c r="E302" i="18"/>
  <c r="E301" i="18"/>
  <c r="E298" i="18"/>
  <c r="E297" i="18"/>
  <c r="E296" i="18"/>
  <c r="E295" i="18"/>
  <c r="E292" i="18"/>
  <c r="E291" i="18"/>
  <c r="E290" i="18"/>
  <c r="E289" i="18"/>
  <c r="E288" i="18"/>
  <c r="E285" i="18"/>
  <c r="E284" i="18"/>
  <c r="E281" i="18"/>
  <c r="E280" i="18"/>
  <c r="E279" i="18"/>
  <c r="E278" i="18"/>
  <c r="E275" i="18"/>
  <c r="E274" i="18"/>
  <c r="E273" i="18"/>
  <c r="E272" i="18"/>
  <c r="E269" i="18"/>
  <c r="E268" i="18"/>
  <c r="E267" i="18"/>
  <c r="E266" i="18"/>
  <c r="E265" i="18"/>
  <c r="E262" i="18"/>
  <c r="E261" i="18"/>
  <c r="E258" i="18"/>
  <c r="E257" i="18"/>
  <c r="E254" i="18"/>
  <c r="E253" i="18"/>
  <c r="E250" i="18"/>
  <c r="E249" i="18"/>
  <c r="E246" i="18"/>
  <c r="E245" i="18"/>
  <c r="E244" i="18"/>
  <c r="E243" i="18"/>
  <c r="E240" i="18"/>
  <c r="E239" i="18"/>
  <c r="E237" i="18"/>
  <c r="E236" i="18"/>
  <c r="E235" i="18"/>
  <c r="E234" i="18"/>
  <c r="E231" i="18"/>
  <c r="E230" i="18"/>
  <c r="E229" i="18" s="1"/>
  <c r="E227" i="18"/>
  <c r="E226" i="18"/>
  <c r="E225" i="18"/>
  <c r="E224" i="18"/>
  <c r="E223" i="18" s="1"/>
  <c r="E221" i="18"/>
  <c r="E220" i="18"/>
  <c r="E219" i="18"/>
  <c r="E218" i="18"/>
  <c r="E217" i="18"/>
  <c r="E216" i="18" s="1"/>
  <c r="E214" i="18"/>
  <c r="E213" i="18"/>
  <c r="E212" i="18"/>
  <c r="E211" i="18"/>
  <c r="E210" i="18"/>
  <c r="E209" i="18" s="1"/>
  <c r="E201" i="18"/>
  <c r="E200" i="18"/>
  <c r="E199" i="18"/>
  <c r="E198" i="18"/>
  <c r="E195" i="18"/>
  <c r="E194" i="18"/>
  <c r="E193" i="18"/>
  <c r="E190" i="18"/>
  <c r="E187" i="18"/>
  <c r="E186" i="18"/>
  <c r="E185" i="18"/>
  <c r="E182" i="18"/>
  <c r="E181" i="18"/>
  <c r="E179" i="18"/>
  <c r="E176" i="18"/>
  <c r="E175" i="18"/>
  <c r="E174" i="18"/>
  <c r="E173" i="18"/>
  <c r="E172" i="18"/>
  <c r="E169" i="18"/>
  <c r="E168" i="18"/>
  <c r="E167" i="18" s="1"/>
  <c r="E165" i="18"/>
  <c r="E164" i="18"/>
  <c r="E163" i="18"/>
  <c r="E162" i="18"/>
  <c r="E161" i="18"/>
  <c r="E158" i="18"/>
  <c r="E157" i="18"/>
  <c r="E156" i="18"/>
  <c r="E155" i="18"/>
  <c r="E152" i="18"/>
  <c r="E151" i="18"/>
  <c r="E150" i="18"/>
  <c r="E149" i="18"/>
  <c r="E148" i="18" s="1"/>
  <c r="E146" i="18"/>
  <c r="E145" i="18"/>
  <c r="E144" i="18"/>
  <c r="E143" i="18"/>
  <c r="E142" i="18" s="1"/>
  <c r="E141" i="18"/>
  <c r="E140" i="18"/>
  <c r="E139" i="18"/>
  <c r="E138" i="18"/>
  <c r="E137" i="18"/>
  <c r="E136" i="18" s="1"/>
  <c r="E134" i="18"/>
  <c r="E133" i="18"/>
  <c r="E132" i="18"/>
  <c r="E131" i="18"/>
  <c r="E130" i="18"/>
  <c r="E129" i="18" s="1"/>
  <c r="E127" i="18"/>
  <c r="E126" i="18"/>
  <c r="E125" i="18"/>
  <c r="E124" i="18"/>
  <c r="E121" i="18"/>
  <c r="E120" i="18"/>
  <c r="E119" i="18"/>
  <c r="E118" i="18"/>
  <c r="E117" i="18"/>
  <c r="E114" i="18"/>
  <c r="E113" i="18"/>
  <c r="E112" i="18"/>
  <c r="E111" i="18"/>
  <c r="E110" i="18"/>
  <c r="E109" i="18" s="1"/>
  <c r="E107" i="18"/>
  <c r="E106" i="18"/>
  <c r="E103" i="18"/>
  <c r="E102" i="18"/>
  <c r="E99" i="18"/>
  <c r="E98" i="18"/>
  <c r="E97" i="18"/>
  <c r="E96" i="18"/>
  <c r="E95" i="18"/>
  <c r="E92" i="18"/>
  <c r="E91" i="18"/>
  <c r="E90" i="18"/>
  <c r="E89" i="18"/>
  <c r="E86" i="18"/>
  <c r="E85" i="18"/>
  <c r="E82" i="18"/>
  <c r="E81" i="18"/>
  <c r="E80" i="18"/>
  <c r="E79" i="18"/>
  <c r="E78" i="18" s="1"/>
  <c r="E76" i="18"/>
  <c r="E75" i="18"/>
  <c r="E74" i="18"/>
  <c r="E73" i="18"/>
  <c r="E70" i="18"/>
  <c r="E69" i="18"/>
  <c r="E68" i="18"/>
  <c r="E67" i="18"/>
  <c r="E66" i="18"/>
  <c r="E65" i="18" s="1"/>
  <c r="E63" i="18"/>
  <c r="E62" i="18"/>
  <c r="E61" i="18"/>
  <c r="E60" i="18"/>
  <c r="E59" i="18"/>
  <c r="E58" i="18" s="1"/>
  <c r="E56" i="18"/>
  <c r="E55" i="18"/>
  <c r="E54" i="18"/>
  <c r="E53" i="18"/>
  <c r="E52" i="18"/>
  <c r="E49" i="18"/>
  <c r="E48" i="18"/>
  <c r="E47" i="18"/>
  <c r="E46" i="18"/>
  <c r="E45" i="18"/>
  <c r="C72" i="18"/>
  <c r="C77" i="18" s="1"/>
  <c r="E77" i="18" s="1"/>
  <c r="C343" i="18"/>
  <c r="A343" i="18"/>
  <c r="C331" i="18"/>
  <c r="C326" i="18"/>
  <c r="C321" i="18"/>
  <c r="C315" i="18"/>
  <c r="C320" i="18" s="1"/>
  <c r="E320" i="18" s="1"/>
  <c r="C309" i="18"/>
  <c r="C314" i="18" s="1"/>
  <c r="E314" i="18" s="1"/>
  <c r="C304" i="18"/>
  <c r="C300" i="18"/>
  <c r="C303" i="18" s="1"/>
  <c r="E303" i="18" s="1"/>
  <c r="C294" i="18"/>
  <c r="C299" i="18" s="1"/>
  <c r="E299" i="18" s="1"/>
  <c r="C287" i="18"/>
  <c r="C293" i="18" s="1"/>
  <c r="E293" i="18" s="1"/>
  <c r="C283" i="18"/>
  <c r="C286" i="18" s="1"/>
  <c r="E286" i="18" s="1"/>
  <c r="C277" i="18"/>
  <c r="C282" i="18" s="1"/>
  <c r="E282" i="18" s="1"/>
  <c r="C271" i="18"/>
  <c r="C276" i="18" s="1"/>
  <c r="E276" i="18" s="1"/>
  <c r="C264" i="18"/>
  <c r="C270" i="18" s="1"/>
  <c r="E270" i="18" s="1"/>
  <c r="C260" i="18"/>
  <c r="C263" i="18" s="1"/>
  <c r="E263" i="18" s="1"/>
  <c r="C256" i="18"/>
  <c r="C259" i="18" s="1"/>
  <c r="E259" i="18" s="1"/>
  <c r="C252" i="18"/>
  <c r="C255" i="18" s="1"/>
  <c r="E255" i="18" s="1"/>
  <c r="C248" i="18"/>
  <c r="C251" i="18" s="1"/>
  <c r="E251" i="18" s="1"/>
  <c r="C242" i="18"/>
  <c r="C247" i="18" s="1"/>
  <c r="E247" i="18" s="1"/>
  <c r="C238" i="18"/>
  <c r="C241" i="18" s="1"/>
  <c r="E241" i="18" s="1"/>
  <c r="C233" i="18"/>
  <c r="C229" i="18"/>
  <c r="C232" i="18" s="1"/>
  <c r="E232" i="18" s="1"/>
  <c r="C223" i="18"/>
  <c r="C228" i="18" s="1"/>
  <c r="E228" i="18" s="1"/>
  <c r="C216" i="18"/>
  <c r="C222" i="18" s="1"/>
  <c r="E222" i="18" s="1"/>
  <c r="C209" i="18"/>
  <c r="C215" i="18" s="1"/>
  <c r="E215" i="18" s="1"/>
  <c r="E207" i="18"/>
  <c r="E206" i="18"/>
  <c r="E205" i="18"/>
  <c r="E204" i="18"/>
  <c r="C203" i="18"/>
  <c r="C208" i="18" s="1"/>
  <c r="C197" i="18"/>
  <c r="C202" i="18" s="1"/>
  <c r="E202" i="18" s="1"/>
  <c r="C192" i="18"/>
  <c r="C196" i="18" s="1"/>
  <c r="E196" i="18" s="1"/>
  <c r="C189" i="18"/>
  <c r="C191" i="18" s="1"/>
  <c r="E191" i="18" s="1"/>
  <c r="C184" i="18"/>
  <c r="C188" i="18" s="1"/>
  <c r="E188" i="18" s="1"/>
  <c r="C178" i="18"/>
  <c r="C183" i="18" s="1"/>
  <c r="E183" i="18" s="1"/>
  <c r="C171" i="18"/>
  <c r="C177" i="18" s="1"/>
  <c r="E177" i="18" s="1"/>
  <c r="C167" i="18"/>
  <c r="C170" i="18" s="1"/>
  <c r="E170" i="18" s="1"/>
  <c r="C160" i="18"/>
  <c r="C166" i="18" s="1"/>
  <c r="E166" i="18" s="1"/>
  <c r="C154" i="18"/>
  <c r="C159" i="18" s="1"/>
  <c r="E159" i="18" s="1"/>
  <c r="C148" i="18"/>
  <c r="C153" i="18" s="1"/>
  <c r="E153" i="18" s="1"/>
  <c r="C142" i="18"/>
  <c r="C147" i="18" s="1"/>
  <c r="E147" i="18" s="1"/>
  <c r="C136" i="18"/>
  <c r="C141" i="18" s="1"/>
  <c r="C129" i="18"/>
  <c r="C135" i="18" s="1"/>
  <c r="E135" i="18" s="1"/>
  <c r="C123" i="18"/>
  <c r="C128" i="18" s="1"/>
  <c r="E128" i="18" s="1"/>
  <c r="C116" i="18"/>
  <c r="C122" i="18" s="1"/>
  <c r="E122" i="18" s="1"/>
  <c r="C109" i="18"/>
  <c r="C115" i="18" s="1"/>
  <c r="E115" i="18" s="1"/>
  <c r="C105" i="18"/>
  <c r="C108" i="18" s="1"/>
  <c r="E108" i="18" s="1"/>
  <c r="C101" i="18"/>
  <c r="C104" i="18" s="1"/>
  <c r="E104" i="18" s="1"/>
  <c r="C94" i="18"/>
  <c r="C100" i="18" s="1"/>
  <c r="E100" i="18" s="1"/>
  <c r="C88" i="18"/>
  <c r="C93" i="18" s="1"/>
  <c r="E93" i="18" s="1"/>
  <c r="C84" i="18"/>
  <c r="C87" i="18" s="1"/>
  <c r="E87" i="18" s="1"/>
  <c r="C78" i="18"/>
  <c r="C83" i="18" s="1"/>
  <c r="E83" i="18" s="1"/>
  <c r="C65" i="18"/>
  <c r="C71" i="18" s="1"/>
  <c r="E71" i="18" s="1"/>
  <c r="C58" i="18"/>
  <c r="C64" i="18" s="1"/>
  <c r="E64" i="18" s="1"/>
  <c r="C51" i="18"/>
  <c r="C57" i="18" s="1"/>
  <c r="E57" i="18" s="1"/>
  <c r="C44" i="18"/>
  <c r="E42" i="18"/>
  <c r="E41" i="18"/>
  <c r="E40" i="18"/>
  <c r="E39" i="18"/>
  <c r="E38" i="18"/>
  <c r="C37" i="18"/>
  <c r="C43" i="18" s="1"/>
  <c r="E43" i="18" s="1"/>
  <c r="E32" i="18"/>
  <c r="E31" i="18"/>
  <c r="C30" i="18"/>
  <c r="C33" i="18" s="1"/>
  <c r="E28" i="18"/>
  <c r="E27" i="18"/>
  <c r="E26" i="18"/>
  <c r="E25" i="18"/>
  <c r="E24" i="18"/>
  <c r="C23" i="18"/>
  <c r="C29" i="18" s="1"/>
  <c r="E29" i="18" s="1"/>
  <c r="E21" i="18"/>
  <c r="E20" i="18"/>
  <c r="C19" i="18"/>
  <c r="C22" i="18" s="1"/>
  <c r="E22" i="18" s="1"/>
  <c r="E17" i="18"/>
  <c r="C16" i="18"/>
  <c r="C18" i="18" s="1"/>
  <c r="E18" i="18" s="1"/>
  <c r="E14" i="18"/>
  <c r="E13" i="18"/>
  <c r="C12" i="18"/>
  <c r="E7" i="18"/>
  <c r="E6" i="18"/>
  <c r="E5" i="18"/>
  <c r="E4" i="18"/>
  <c r="E264" i="18" l="1"/>
  <c r="C59" i="16" s="1"/>
  <c r="E59" i="16" s="1"/>
  <c r="E242" i="18"/>
  <c r="E238" i="18"/>
  <c r="E233" i="18"/>
  <c r="E197" i="18"/>
  <c r="C46" i="16" s="1"/>
  <c r="E192" i="18"/>
  <c r="C45" i="16" s="1"/>
  <c r="E184" i="18"/>
  <c r="E178" i="18"/>
  <c r="E171" i="18"/>
  <c r="C39" i="16"/>
  <c r="E160" i="18"/>
  <c r="E154" i="18"/>
  <c r="E123" i="18"/>
  <c r="E116" i="18"/>
  <c r="E105" i="18"/>
  <c r="C30" i="16" s="1"/>
  <c r="E94" i="18"/>
  <c r="C28" i="16" s="1"/>
  <c r="E88" i="18"/>
  <c r="E84" i="18"/>
  <c r="E72" i="18"/>
  <c r="E51" i="18"/>
  <c r="E37" i="18"/>
  <c r="C19" i="16" s="1"/>
  <c r="E19" i="16" s="1"/>
  <c r="E23" i="18"/>
  <c r="E326" i="18"/>
  <c r="E315" i="18"/>
  <c r="E309" i="18"/>
  <c r="E304" i="18"/>
  <c r="E294" i="18"/>
  <c r="C64" i="16" s="1"/>
  <c r="E64" i="16" s="1"/>
  <c r="E287" i="18"/>
  <c r="C63" i="16" s="1"/>
  <c r="E63" i="16" s="1"/>
  <c r="E277" i="18"/>
  <c r="E271" i="18"/>
  <c r="E343" i="18"/>
  <c r="C73" i="16"/>
  <c r="E73" i="16" s="1"/>
  <c r="C31" i="16"/>
  <c r="C38" i="16"/>
  <c r="C22" i="16"/>
  <c r="C67" i="16"/>
  <c r="E67" i="16" s="1"/>
  <c r="E208" i="18"/>
  <c r="E203" i="18" s="1"/>
  <c r="C47" i="16" s="1"/>
  <c r="E16" i="18"/>
  <c r="C14" i="16" s="1"/>
  <c r="E101" i="18"/>
  <c r="C29" i="16" s="1"/>
  <c r="C68" i="16"/>
  <c r="E68" i="16" s="1"/>
  <c r="E283" i="18"/>
  <c r="C62" i="16" s="1"/>
  <c r="E62" i="16" s="1"/>
  <c r="E300" i="18"/>
  <c r="C65" i="16" s="1"/>
  <c r="E65" i="16" s="1"/>
  <c r="C37" i="16"/>
  <c r="E252" i="18"/>
  <c r="C56" i="16" s="1"/>
  <c r="E56" i="16" s="1"/>
  <c r="E33" i="18"/>
  <c r="C35" i="16"/>
  <c r="C48" i="16"/>
  <c r="C52" i="16"/>
  <c r="C60" i="16"/>
  <c r="C16" i="16"/>
  <c r="E16" i="16" s="1"/>
  <c r="C21" i="16"/>
  <c r="C26" i="16"/>
  <c r="C34" i="16"/>
  <c r="C36" i="16"/>
  <c r="C25" i="16"/>
  <c r="C33" i="16"/>
  <c r="C43" i="16"/>
  <c r="E248" i="18"/>
  <c r="C55" i="16" s="1"/>
  <c r="E55" i="16" s="1"/>
  <c r="C41" i="16"/>
  <c r="C71" i="16"/>
  <c r="E71" i="16" s="1"/>
  <c r="C51" i="16"/>
  <c r="C23" i="16"/>
  <c r="C34" i="18"/>
  <c r="C42" i="16"/>
  <c r="C49" i="16"/>
  <c r="C24" i="16"/>
  <c r="E19" i="18"/>
  <c r="C15" i="16" s="1"/>
  <c r="C32" i="16"/>
  <c r="E189" i="18"/>
  <c r="C44" i="16" s="1"/>
  <c r="C61" i="16"/>
  <c r="E61" i="16" s="1"/>
  <c r="C66" i="16"/>
  <c r="E66" i="16" s="1"/>
  <c r="C27" i="16"/>
  <c r="E260" i="18"/>
  <c r="C58" i="16" s="1"/>
  <c r="E58" i="16" s="1"/>
  <c r="E256" i="18"/>
  <c r="C57" i="16" s="1"/>
  <c r="E57" i="16" s="1"/>
  <c r="C40" i="16"/>
  <c r="C50" i="16"/>
  <c r="C15" i="18"/>
  <c r="E15" i="18" s="1"/>
  <c r="E12" i="18" s="1"/>
  <c r="C13" i="16" s="1"/>
  <c r="C50" i="18"/>
  <c r="E50" i="18" s="1"/>
  <c r="E44" i="18" l="1"/>
  <c r="C20" i="16" s="1"/>
  <c r="E30" i="18"/>
  <c r="C17" i="16" s="1"/>
  <c r="E60" i="16"/>
  <c r="C69" i="16"/>
  <c r="E69" i="16" s="1"/>
  <c r="C70" i="16"/>
  <c r="E70" i="16" s="1"/>
  <c r="C53" i="16"/>
  <c r="E53" i="16" s="1"/>
  <c r="C54" i="16"/>
  <c r="E54" i="16" s="1"/>
  <c r="E42" i="16"/>
  <c r="E41" i="16"/>
  <c r="E43" i="16"/>
  <c r="E40" i="16"/>
  <c r="E52" i="16"/>
  <c r="E51" i="16"/>
  <c r="E48" i="16"/>
  <c r="E50" i="16"/>
  <c r="E49" i="16"/>
  <c r="E47" i="16"/>
  <c r="E46" i="16"/>
  <c r="E44" i="16"/>
  <c r="E45" i="16"/>
  <c r="E35" i="16"/>
  <c r="E27" i="16"/>
  <c r="E28" i="16"/>
  <c r="E17" i="16" l="1"/>
  <c r="C12" i="16"/>
  <c r="C18" i="16"/>
  <c r="E7" i="16"/>
  <c r="E6" i="16"/>
  <c r="E5" i="16"/>
  <c r="E4" i="16"/>
  <c r="E29" i="16" l="1"/>
  <c r="E20" i="16"/>
  <c r="E23" i="16"/>
  <c r="E24" i="16"/>
  <c r="E31" i="16"/>
  <c r="E36" i="16"/>
  <c r="E32" i="16"/>
  <c r="E21" i="16"/>
  <c r="E22" i="16"/>
  <c r="E25" i="16"/>
  <c r="E26" i="16"/>
  <c r="E30" i="16"/>
  <c r="E33" i="16"/>
  <c r="E34" i="16"/>
  <c r="E37" i="16"/>
  <c r="E38" i="16"/>
  <c r="E39" i="16"/>
  <c r="E18" i="16" l="1"/>
  <c r="E32" i="14"/>
  <c r="E15" i="16" l="1"/>
  <c r="E14" i="16"/>
  <c r="E13" i="16"/>
  <c r="E12" i="16" s="1"/>
  <c r="E74" i="16" s="1"/>
</calcChain>
</file>

<file path=xl/sharedStrings.xml><?xml version="1.0" encoding="utf-8"?>
<sst xmlns="http://schemas.openxmlformats.org/spreadsheetml/2006/main" count="700" uniqueCount="263">
  <si>
    <t>A Compléter</t>
  </si>
  <si>
    <t>Nom du candidat</t>
  </si>
  <si>
    <t>Sous-traitance prévue</t>
  </si>
  <si>
    <t>oui / non</t>
  </si>
  <si>
    <t>Dénomination du sous-traitant</t>
  </si>
  <si>
    <t>Part de sous-traitance envisagée</t>
  </si>
  <si>
    <t>en %</t>
  </si>
  <si>
    <t>Bordereau des Prix Unitaires (BPU)</t>
  </si>
  <si>
    <t>Coût unitaire par tranches d'actif net de l'OPCVM*</t>
  </si>
  <si>
    <t>Bp HT</t>
  </si>
  <si>
    <t>Taux de TVA</t>
  </si>
  <si>
    <t>Bp TTC</t>
  </si>
  <si>
    <t>Barème dégressif en Points de Base (Bp)</t>
  </si>
  <si>
    <t>de 0 à 50 000 000 €</t>
  </si>
  <si>
    <t>de 50 000 000 à 150 000 000 €</t>
  </si>
  <si>
    <t>de 150 000 000 à 300 000 000 €</t>
  </si>
  <si>
    <t>de 300 000 000 à 500 000 000 €</t>
  </si>
  <si>
    <t>de 500 000 000 à 800 000 000 €</t>
  </si>
  <si>
    <t>plus de 800 000 000 €</t>
  </si>
  <si>
    <t>Valorisations Quotidiennes</t>
  </si>
  <si>
    <t xml:space="preserve">Valorisations Hebdomadaires </t>
  </si>
  <si>
    <t>Autre coût</t>
  </si>
  <si>
    <t>Montant HT</t>
  </si>
  <si>
    <t>Montant TTC</t>
  </si>
  <si>
    <t>Coût unitaire pour une fusion/scission d'OPCVM</t>
  </si>
  <si>
    <t>Montant unitaire fusion/scission</t>
  </si>
  <si>
    <t>*Le barême s’entend par application de chaque taux à chaque tranche de l’actif net concerné. Par exemple, pour un actif net de 600 millions d’euros, le 1er taux s’appliquera sur les 50 premiers millions, le 2ème taux au 100 miliions suivants (tranche comprise entre 50 et 150 millions), le troisième taux aux 150 millions suiivants (tranche comprise entre 150 et 300 millions d’euros) , le quatrième taux aux 200 millions suivants(tranche comprise entre 300 et 500 millions) et enfin le cinquième taux sera applicable à différence entre l'actif net de la dernière tranche y afférent (tranche de 500 à 800 miliions) sur les 100 millions d’euros.
* Attention, le coût lié à la phase préparatoire devra être pris en compte dans le calcul des barèmes proposés dans le présent bordereau de prix et ne pourra être versé qu'à compter des calculs de valorisation réalisés en phase principale.</t>
  </si>
  <si>
    <t>Détail Quantitatif Estimatif (DQE)</t>
  </si>
  <si>
    <t>Valorisations Hebdomadaires</t>
  </si>
  <si>
    <t>FCP 19 - Actions zone euro</t>
  </si>
  <si>
    <t>FCP 21 - Actions zone euro</t>
  </si>
  <si>
    <t>Montant total estimatif</t>
  </si>
  <si>
    <t>Attention : Le montant indiqué ici n'a pas de valeur contractuelle et n'a vocation qu'à permettre la comparaison des offres financières</t>
  </si>
  <si>
    <t>Récapitulatif des prestations objet du marché</t>
  </si>
  <si>
    <t>Montant TTC estimatif annuel</t>
  </si>
  <si>
    <t>Nombre d'années</t>
  </si>
  <si>
    <t>Montant TTC estimatif total</t>
  </si>
  <si>
    <t>Montant estimatif total de la prestation T.T.C.</t>
  </si>
  <si>
    <t>FCP 1 - Actions françaises</t>
  </si>
  <si>
    <t>&gt; 800 000 000 €</t>
  </si>
  <si>
    <t>&gt; 300 000 000 €</t>
  </si>
  <si>
    <t>Autre coûts</t>
  </si>
  <si>
    <t>Montant unitaire TTC</t>
  </si>
  <si>
    <t>Quantité annuelle</t>
  </si>
  <si>
    <t>Montant estimatif</t>
  </si>
  <si>
    <t>Attention : Le DQE n'a pas de valeur contractuelle et n'a vocation qu'à permettre la comparaison des offres financières.</t>
  </si>
  <si>
    <r>
      <rPr>
        <b/>
        <sz val="14"/>
        <color theme="2"/>
        <rFont val="Calibri"/>
        <family val="2"/>
      </rPr>
      <t>Consultation n°</t>
    </r>
    <r>
      <rPr>
        <b/>
        <sz val="14"/>
        <color indexed="17"/>
        <rFont val="Calibri"/>
        <family val="2"/>
      </rPr>
      <t xml:space="preserve"> 20255266</t>
    </r>
  </si>
  <si>
    <t>Positions au 30/06/2025</t>
  </si>
  <si>
    <t>Identifiant FCP</t>
  </si>
  <si>
    <t>Fréquence VL</t>
  </si>
  <si>
    <t>Stratégies</t>
  </si>
  <si>
    <t>Dérivés Listés</t>
  </si>
  <si>
    <t>Titres</t>
  </si>
  <si>
    <t>Dérivés listés</t>
  </si>
  <si>
    <t>Change (Spot &amp; terme)</t>
  </si>
  <si>
    <t>Swap Taux</t>
  </si>
  <si>
    <t>Actifs nets (€)</t>
  </si>
  <si>
    <t>Fonds 1</t>
  </si>
  <si>
    <t>Quotidien</t>
  </si>
  <si>
    <t>Actions France</t>
  </si>
  <si>
    <t>non</t>
  </si>
  <si>
    <t>Fonds 2</t>
  </si>
  <si>
    <t>Hebdomadaire</t>
  </si>
  <si>
    <t>Actions zone euro</t>
  </si>
  <si>
    <t>Fonds 3</t>
  </si>
  <si>
    <t>Fonds 4</t>
  </si>
  <si>
    <t>Fonds 5</t>
  </si>
  <si>
    <t>Fonds 6</t>
  </si>
  <si>
    <t>Fonds de fonds Actions Zone Euro</t>
  </si>
  <si>
    <t>Fonds 7</t>
  </si>
  <si>
    <t>Actions euro</t>
  </si>
  <si>
    <t>oui</t>
  </si>
  <si>
    <t>Fonds 8</t>
  </si>
  <si>
    <t>Fonds 9</t>
  </si>
  <si>
    <t>Fonds 10</t>
  </si>
  <si>
    <t>Fonds 11</t>
  </si>
  <si>
    <t>Obligations Indexées</t>
  </si>
  <si>
    <t>Fonds 12</t>
  </si>
  <si>
    <t>Green Bonds</t>
  </si>
  <si>
    <t>Fonds 13</t>
  </si>
  <si>
    <t>Actions Europe</t>
  </si>
  <si>
    <t>Fonds 14</t>
  </si>
  <si>
    <t>Fonds 15</t>
  </si>
  <si>
    <t>Fonds 16</t>
  </si>
  <si>
    <t>Diversifié</t>
  </si>
  <si>
    <t>Fonds 17</t>
  </si>
  <si>
    <t>Fonds 18</t>
  </si>
  <si>
    <t>Actions Japon</t>
  </si>
  <si>
    <t>Fonds 19</t>
  </si>
  <si>
    <t>Fonds 20</t>
  </si>
  <si>
    <t>Actions Europe Small Cap</t>
  </si>
  <si>
    <t>Fonds 21</t>
  </si>
  <si>
    <t>Fonds 22</t>
  </si>
  <si>
    <t>Actions Monde</t>
  </si>
  <si>
    <t>Fonds 23</t>
  </si>
  <si>
    <t>Fonds 24</t>
  </si>
  <si>
    <t>Obligations convertibles Monde</t>
  </si>
  <si>
    <t>Fonds 25</t>
  </si>
  <si>
    <t>Fonds 26</t>
  </si>
  <si>
    <t>Multi Actifs</t>
  </si>
  <si>
    <t>Fonds 27</t>
  </si>
  <si>
    <t>Actions France Small Cap</t>
  </si>
  <si>
    <t>Fonds 28</t>
  </si>
  <si>
    <t>Actions USA</t>
  </si>
  <si>
    <t>Fonds 29</t>
  </si>
  <si>
    <t>Crédit USD</t>
  </si>
  <si>
    <t>Fonds 30</t>
  </si>
  <si>
    <t>Fonds 31</t>
  </si>
  <si>
    <t>Fonds 32</t>
  </si>
  <si>
    <t>Fonds 33</t>
  </si>
  <si>
    <t>Fonds 34</t>
  </si>
  <si>
    <t>Crédit Europe</t>
  </si>
  <si>
    <t>Fonds 35</t>
  </si>
  <si>
    <t>Fonds 36</t>
  </si>
  <si>
    <t>Fonds 37</t>
  </si>
  <si>
    <t>Fonds 38</t>
  </si>
  <si>
    <t>Fonds 39</t>
  </si>
  <si>
    <t>Crédit Emergent</t>
  </si>
  <si>
    <t>Fonds 40</t>
  </si>
  <si>
    <t>Fonds 41</t>
  </si>
  <si>
    <t>Fonds 42</t>
  </si>
  <si>
    <t>Actions Mid Cap USA</t>
  </si>
  <si>
    <t>Fonds 43</t>
  </si>
  <si>
    <t>Fonds 44</t>
  </si>
  <si>
    <t>Actions Small Cap France</t>
  </si>
  <si>
    <t>Fonds 45</t>
  </si>
  <si>
    <t>Actions PAB Europe</t>
  </si>
  <si>
    <t>Fonds 46</t>
  </si>
  <si>
    <t>Fonds 47</t>
  </si>
  <si>
    <t>Fonds 48</t>
  </si>
  <si>
    <t>Fonds 49</t>
  </si>
  <si>
    <t>Actions PAB Euro</t>
  </si>
  <si>
    <t>Fonds 50</t>
  </si>
  <si>
    <t>Indexé</t>
  </si>
  <si>
    <t>Fonds 51</t>
  </si>
  <si>
    <t>Fonds 52</t>
  </si>
  <si>
    <t>Social Bonds</t>
  </si>
  <si>
    <t>Fonds 53</t>
  </si>
  <si>
    <t>Fonds 54</t>
  </si>
  <si>
    <t>Taux Souverain</t>
  </si>
  <si>
    <t>Fonds 55</t>
  </si>
  <si>
    <t>Fonds 56</t>
  </si>
  <si>
    <t>Actions Monde TEE</t>
  </si>
  <si>
    <t>Fonds 57</t>
  </si>
  <si>
    <t>Couverture Change</t>
  </si>
  <si>
    <t>Fonds 58</t>
  </si>
  <si>
    <t>Total général</t>
  </si>
  <si>
    <t>Actif net en euros (fin juin 2025)</t>
  </si>
  <si>
    <t>FCP 2 - Actions françaises</t>
  </si>
  <si>
    <t>FCP 3 - Actions françaises</t>
  </si>
  <si>
    <t>FCP 4 - Actions zone euro</t>
  </si>
  <si>
    <t>FCP 5 - Fonds de fonds Actions zone euro</t>
  </si>
  <si>
    <t>Coût (Bp % TTC * actif net ) / Montant TTC estimatif annuel</t>
  </si>
  <si>
    <t>FCP 6 - Actions françaises</t>
  </si>
  <si>
    <t>FCP 7 - Actions euro</t>
  </si>
  <si>
    <t>FCP 8 - Actions euro</t>
  </si>
  <si>
    <t>FCP 9 - Actions euro</t>
  </si>
  <si>
    <t>FCP 10 - Actions euro</t>
  </si>
  <si>
    <t>FCP 11 - Obligations Indexés</t>
  </si>
  <si>
    <t>FCP 13 - Actions Europe</t>
  </si>
  <si>
    <t>FCP 14 - Actions Europe</t>
  </si>
  <si>
    <t>FCP 15 - Actions Europe</t>
  </si>
  <si>
    <t>FCP 16 - Diversifié</t>
  </si>
  <si>
    <t>FCP 17 - Diversifié</t>
  </si>
  <si>
    <t>FCP 18 - Actions Japon</t>
  </si>
  <si>
    <t>FCP 20 - Actions Europe Small Cap</t>
  </si>
  <si>
    <t>FCP 22 - Actions Monde</t>
  </si>
  <si>
    <t>FCP 23 - Actions Monde</t>
  </si>
  <si>
    <t>FCP 24 - Obligations Convertible Monde</t>
  </si>
  <si>
    <t>FCP 25 - Obligations Convertible Monde</t>
  </si>
  <si>
    <t>FCP 26 - Multi-Actifs</t>
  </si>
  <si>
    <t>FCP 27 - Actions France Small Cap</t>
  </si>
  <si>
    <t>FCP 28 - Actions USA</t>
  </si>
  <si>
    <t>FCP 29 - Obligations Crédit USD</t>
  </si>
  <si>
    <t>FCP 30 - Actions France Small Cap</t>
  </si>
  <si>
    <t>FCP 31 - Actions Europe</t>
  </si>
  <si>
    <t>FCP 32 - Actions Europe</t>
  </si>
  <si>
    <t>FCP 33 - Actions Monde</t>
  </si>
  <si>
    <t>FCP 34 - Obligations Crédit Europe</t>
  </si>
  <si>
    <t>FCP 35 - Obligations Crédit Europe</t>
  </si>
  <si>
    <t>FCP 36 - Obligations Crédit Europe</t>
  </si>
  <si>
    <t>FCP 37 - Actions zone euro</t>
  </si>
  <si>
    <t>FCP 38  - Actions zone euro</t>
  </si>
  <si>
    <t>FCP 39 Obligatiions crédit Emergent</t>
  </si>
  <si>
    <t>FCP 40 Action Europe</t>
  </si>
  <si>
    <t>FCP 41 Action USA</t>
  </si>
  <si>
    <t>FCP 42 Action Mid Cap USA</t>
  </si>
  <si>
    <t>FCP 43 - Multi-Actifs</t>
  </si>
  <si>
    <t>FCP 44 Action Mid Cap France</t>
  </si>
  <si>
    <t>FCP 45 - PAB Europe</t>
  </si>
  <si>
    <t>FCP 46 Action Monde</t>
  </si>
  <si>
    <t>FCP 47 Obligations Crédit Europe</t>
  </si>
  <si>
    <t>FCP 48 Obligations Crédit USD</t>
  </si>
  <si>
    <t>FCP 49 Action AB Euro</t>
  </si>
  <si>
    <t>FCP 50 Obligations Indexées</t>
  </si>
  <si>
    <t>FCP 51 Obligations Greens Bonds</t>
  </si>
  <si>
    <t>FCP 52 Obligations Social Bonds</t>
  </si>
  <si>
    <t>FCP 53 Action Japon</t>
  </si>
  <si>
    <t>FCP 54 Obligations Souveraines</t>
  </si>
  <si>
    <t>FCP 55 Obligations Souveraines</t>
  </si>
  <si>
    <t>FCP 56 Action Monde TEE</t>
  </si>
  <si>
    <t>FCP 57 Couverture de Changes</t>
  </si>
  <si>
    <t>FCP  58 Action Monde TEE</t>
  </si>
  <si>
    <t>FCP 12 - Obligations Green Bonds</t>
  </si>
  <si>
    <t>Somme 1</t>
  </si>
  <si>
    <t>FCP 1</t>
  </si>
  <si>
    <t>FCP 2</t>
  </si>
  <si>
    <t>FCP 3</t>
  </si>
  <si>
    <t>FCP 4</t>
  </si>
  <si>
    <t>FCP 5</t>
  </si>
  <si>
    <t>FCP 6</t>
  </si>
  <si>
    <t>FCP 7</t>
  </si>
  <si>
    <t>FCP 8</t>
  </si>
  <si>
    <t>FCP 9</t>
  </si>
  <si>
    <t>FCP 10</t>
  </si>
  <si>
    <t>FCP 11</t>
  </si>
  <si>
    <t>FCP 12</t>
  </si>
  <si>
    <t>FCP 13</t>
  </si>
  <si>
    <t>FCP 14</t>
  </si>
  <si>
    <t>FCP 15</t>
  </si>
  <si>
    <t>FCP 16</t>
  </si>
  <si>
    <t>FCP 17</t>
  </si>
  <si>
    <t>FCP 18</t>
  </si>
  <si>
    <t>FCP 19</t>
  </si>
  <si>
    <t>FCP 20</t>
  </si>
  <si>
    <t>FCP 21</t>
  </si>
  <si>
    <t>FCP 22</t>
  </si>
  <si>
    <t>FCP 23</t>
  </si>
  <si>
    <t>FCP 24</t>
  </si>
  <si>
    <t>FCP 25</t>
  </si>
  <si>
    <t>FCP 26</t>
  </si>
  <si>
    <t>FCP 27</t>
  </si>
  <si>
    <t>FCP 28</t>
  </si>
  <si>
    <t>FCP 29</t>
  </si>
  <si>
    <t>FCP 30</t>
  </si>
  <si>
    <t>FCP 31</t>
  </si>
  <si>
    <t>FCP 32</t>
  </si>
  <si>
    <t>FCP 33</t>
  </si>
  <si>
    <t>FCP 34</t>
  </si>
  <si>
    <t>FCP 35</t>
  </si>
  <si>
    <t>FCP 36</t>
  </si>
  <si>
    <t>FCP 37</t>
  </si>
  <si>
    <t>FCP 38</t>
  </si>
  <si>
    <t>FCP 39</t>
  </si>
  <si>
    <t>FCP 40</t>
  </si>
  <si>
    <t>FCP 41</t>
  </si>
  <si>
    <t>FCP 42</t>
  </si>
  <si>
    <t>FCP 43</t>
  </si>
  <si>
    <t>FCP 44</t>
  </si>
  <si>
    <t>FCP 45</t>
  </si>
  <si>
    <t>FCP 46</t>
  </si>
  <si>
    <t>FCP 47</t>
  </si>
  <si>
    <t>FCP 48</t>
  </si>
  <si>
    <t>FCP 49</t>
  </si>
  <si>
    <t>FCP 50</t>
  </si>
  <si>
    <t>FCP 51</t>
  </si>
  <si>
    <t>FCP 52</t>
  </si>
  <si>
    <t>FCP 53</t>
  </si>
  <si>
    <t>FCP 54</t>
  </si>
  <si>
    <t>FCP 55</t>
  </si>
  <si>
    <t>FCP 56</t>
  </si>
  <si>
    <t>FCP 57</t>
  </si>
  <si>
    <t>FCP 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</si>
</sst>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 &quot;€&quot;"/>
    <numFmt numFmtId="166" formatCode="0.00000%"/>
  </numFmts>
  <fonts count="21" x14ac:knownFonts="1">
    <font>
      <sz val="10"/>
      <name val="Arial"/>
    </font>
    <font>
      <sz val="10"/>
      <color theme="1"/>
      <name val="Arial"/>
      <family val="2"/>
    </font>
    <font>
      <sz val="10"/>
      <name val="Calibri"/>
      <family val="2"/>
    </font>
    <font>
      <b/>
      <sz val="14"/>
      <name val="Calibri"/>
      <family val="2"/>
    </font>
    <font>
      <b/>
      <sz val="14"/>
      <color indexed="17"/>
      <name val="Calibri"/>
      <family val="2"/>
    </font>
    <font>
      <b/>
      <sz val="10"/>
      <name val="Calibri"/>
      <family val="2"/>
    </font>
    <font>
      <b/>
      <sz val="14"/>
      <color indexed="10"/>
      <name val="Calibri"/>
      <family val="2"/>
    </font>
    <font>
      <b/>
      <sz val="12"/>
      <color theme="0"/>
      <name val="Calibri"/>
      <family val="2"/>
    </font>
    <font>
      <b/>
      <sz val="10"/>
      <color theme="0"/>
      <name val="Calibri"/>
      <family val="2"/>
    </font>
    <font>
      <b/>
      <sz val="14"/>
      <color theme="2"/>
      <name val="Calibri"/>
      <family val="2"/>
    </font>
    <font>
      <b/>
      <sz val="16"/>
      <color theme="1"/>
      <name val="Calibri"/>
      <family val="2"/>
    </font>
    <font>
      <sz val="26"/>
      <color theme="2"/>
      <name val="Calibri"/>
      <family val="2"/>
    </font>
    <font>
      <b/>
      <i/>
      <sz val="16"/>
      <color rgb="FFFF0000"/>
      <name val="Calibri"/>
      <family val="2"/>
    </font>
    <font>
      <i/>
      <sz val="11"/>
      <color rgb="FFFF0000"/>
      <name val="Calibri"/>
      <family val="2"/>
    </font>
    <font>
      <sz val="11"/>
      <color theme="1"/>
      <name val="Calibri"/>
      <family val="2"/>
    </font>
    <font>
      <sz val="10"/>
      <name val="Arial"/>
      <family val="2"/>
    </font>
    <font>
      <sz val="11"/>
      <name val="Calibri"/>
      <family val="2"/>
    </font>
    <font>
      <sz val="11"/>
      <color rgb="FF000000"/>
      <name val="Aptos Narrow"/>
      <family val="2"/>
    </font>
    <font>
      <b/>
      <sz val="11"/>
      <color rgb="FF000000"/>
      <name val="Aptos Narrow"/>
      <family val="2"/>
    </font>
    <font>
      <sz val="11"/>
      <name val="Aptos Narrow"/>
      <family val="2"/>
    </font>
    <font>
      <sz val="8"/>
      <name val="Arial"/>
    </font>
  </fonts>
  <fills count="10">
    <fill>
      <patternFill patternType="none"/>
    </fill>
    <fill>
      <patternFill patternType="gray125"/>
    </fill>
    <fill>
      <patternFill patternType="solid">
        <fgColor theme="0"/>
        <bgColor indexed="64"/>
      </patternFill>
    </fill>
    <fill>
      <patternFill patternType="solid">
        <fgColor rgb="FFF52727"/>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C0E6F5"/>
        <bgColor indexed="64"/>
      </patternFill>
    </fill>
    <fill>
      <patternFill patternType="solid">
        <fgColor theme="6" tint="0.59999389629810485"/>
        <bgColor indexed="64"/>
      </patternFill>
    </fill>
  </fills>
  <borders count="33">
    <border>
      <left/>
      <right/>
      <top/>
      <bottom/>
      <diagonal/>
    </border>
    <border>
      <left/>
      <right/>
      <top/>
      <bottom style="thin">
        <color theme="3"/>
      </bottom>
      <diagonal/>
    </border>
    <border>
      <left/>
      <right/>
      <top style="thin">
        <color theme="2"/>
      </top>
      <bottom/>
      <diagonal/>
    </border>
    <border>
      <left/>
      <right style="thin">
        <color theme="2"/>
      </right>
      <top/>
      <bottom/>
      <diagonal/>
    </border>
    <border>
      <left/>
      <right style="thin">
        <color theme="2"/>
      </right>
      <top style="thin">
        <color theme="2"/>
      </top>
      <bottom style="dotted">
        <color theme="2"/>
      </bottom>
      <diagonal/>
    </border>
    <border>
      <left style="thin">
        <color theme="2"/>
      </left>
      <right/>
      <top style="thin">
        <color theme="2"/>
      </top>
      <bottom/>
      <diagonal/>
    </border>
    <border>
      <left style="thin">
        <color theme="2"/>
      </left>
      <right/>
      <top style="thin">
        <color theme="2"/>
      </top>
      <bottom style="dotted">
        <color theme="2"/>
      </bottom>
      <diagonal/>
    </border>
    <border>
      <left style="thin">
        <color theme="2"/>
      </left>
      <right/>
      <top/>
      <bottom/>
      <diagonal/>
    </border>
    <border>
      <left style="thin">
        <color theme="2"/>
      </left>
      <right style="thin">
        <color theme="2"/>
      </right>
      <top style="thin">
        <color theme="2"/>
      </top>
      <bottom/>
      <diagonal/>
    </border>
    <border>
      <left/>
      <right/>
      <top/>
      <bottom style="thin">
        <color theme="8" tint="-0.24994659260841701"/>
      </bottom>
      <diagonal/>
    </border>
    <border>
      <left style="thin">
        <color theme="2"/>
      </left>
      <right style="thin">
        <color theme="2"/>
      </right>
      <top/>
      <bottom/>
      <diagonal/>
    </border>
    <border>
      <left style="thin">
        <color theme="2"/>
      </left>
      <right style="thin">
        <color theme="2"/>
      </right>
      <top/>
      <bottom style="dotted">
        <color theme="2"/>
      </bottom>
      <diagonal/>
    </border>
    <border>
      <left style="thin">
        <color theme="2"/>
      </left>
      <right/>
      <top style="thin">
        <color theme="8" tint="-0.499984740745262"/>
      </top>
      <bottom/>
      <diagonal/>
    </border>
    <border>
      <left/>
      <right/>
      <top style="thin">
        <color theme="8" tint="-0.499984740745262"/>
      </top>
      <bottom/>
      <diagonal/>
    </border>
    <border>
      <left style="thin">
        <color theme="2"/>
      </left>
      <right style="thin">
        <color theme="2"/>
      </right>
      <top style="dotted">
        <color theme="2"/>
      </top>
      <bottom style="thin">
        <color theme="2"/>
      </bottom>
      <diagonal/>
    </border>
    <border>
      <left/>
      <right style="thin">
        <color theme="2"/>
      </right>
      <top style="thin">
        <color theme="2"/>
      </top>
      <bottom/>
      <diagonal/>
    </border>
    <border>
      <left style="thin">
        <color theme="2"/>
      </left>
      <right/>
      <top/>
      <bottom style="thin">
        <color theme="8" tint="-0.499984740745262"/>
      </bottom>
      <diagonal/>
    </border>
    <border>
      <left/>
      <right/>
      <top/>
      <bottom style="thin">
        <color theme="8" tint="-0.499984740745262"/>
      </bottom>
      <diagonal/>
    </border>
    <border>
      <left/>
      <right style="thin">
        <color theme="2"/>
      </right>
      <top/>
      <bottom style="thin">
        <color theme="8" tint="-0.499984740745262"/>
      </bottom>
      <diagonal/>
    </border>
    <border>
      <left style="thin">
        <color theme="2"/>
      </left>
      <right/>
      <top style="thin">
        <color theme="2"/>
      </top>
      <bottom style="thin">
        <color theme="2"/>
      </bottom>
      <diagonal/>
    </border>
    <border>
      <left/>
      <right style="thin">
        <color theme="2"/>
      </right>
      <top style="thin">
        <color theme="2"/>
      </top>
      <bottom style="thin">
        <color theme="2"/>
      </bottom>
      <diagonal/>
    </border>
    <border>
      <left style="thin">
        <color theme="2"/>
      </left>
      <right/>
      <top style="dotted">
        <color theme="2"/>
      </top>
      <bottom style="thin">
        <color theme="2"/>
      </bottom>
      <diagonal/>
    </border>
    <border>
      <left/>
      <right style="thin">
        <color theme="2"/>
      </right>
      <top style="dotted">
        <color theme="2"/>
      </top>
      <bottom style="thin">
        <color theme="2"/>
      </bottom>
      <diagonal/>
    </border>
    <border>
      <left style="thin">
        <color theme="2"/>
      </left>
      <right style="thin">
        <color theme="2"/>
      </right>
      <top style="thin">
        <color theme="2"/>
      </top>
      <bottom style="thin">
        <color theme="8" tint="-0.499984740745262"/>
      </bottom>
      <diagonal/>
    </border>
    <border>
      <left style="thin">
        <color theme="2"/>
      </left>
      <right/>
      <top style="dotted">
        <color theme="2"/>
      </top>
      <bottom style="dotted">
        <color theme="2"/>
      </bottom>
      <diagonal/>
    </border>
    <border>
      <left/>
      <right style="thin">
        <color theme="2"/>
      </right>
      <top style="dotted">
        <color theme="2"/>
      </top>
      <bottom style="dotted">
        <color theme="2"/>
      </bottom>
      <diagonal/>
    </border>
    <border>
      <left style="thin">
        <color theme="2"/>
      </left>
      <right style="thin">
        <color theme="2"/>
      </right>
      <top style="dotted">
        <color theme="2"/>
      </top>
      <bottom style="dotted">
        <color theme="2"/>
      </bottom>
      <diagonal/>
    </border>
    <border>
      <left style="thin">
        <color theme="2"/>
      </left>
      <right style="thin">
        <color theme="2"/>
      </right>
      <top/>
      <bottom style="thin">
        <color theme="2"/>
      </bottom>
      <diagonal/>
    </border>
    <border>
      <left/>
      <right/>
      <top/>
      <bottom style="thin">
        <color theme="2"/>
      </bottom>
      <diagonal/>
    </border>
    <border>
      <left/>
      <right style="thin">
        <color theme="2"/>
      </right>
      <top style="thin">
        <color theme="8" tint="-0.499984740745262"/>
      </top>
      <bottom/>
      <diagonal/>
    </border>
    <border>
      <left style="medium">
        <color rgb="FFA3A3A3"/>
      </left>
      <right style="medium">
        <color rgb="FFA3A3A3"/>
      </right>
      <top style="medium">
        <color rgb="FFA3A3A3"/>
      </top>
      <bottom style="medium">
        <color rgb="FFA3A3A3"/>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theme="2"/>
      </left>
      <right style="thin">
        <color theme="2"/>
      </right>
      <top style="thin">
        <color theme="2"/>
      </top>
      <bottom style="thin">
        <color theme="2"/>
      </bottom>
      <diagonal/>
    </border>
  </borders>
  <cellStyleXfs count="4">
    <xf numFmtId="0" fontId="0" fillId="0" borderId="0"/>
    <xf numFmtId="0" fontId="15" fillId="0" borderId="0"/>
    <xf numFmtId="0" fontId="1" fillId="0" borderId="0"/>
    <xf numFmtId="9" fontId="15" fillId="0" borderId="0" applyFont="0" applyFill="0" applyBorder="0" applyAlignment="0" applyProtection="0"/>
  </cellStyleXfs>
  <cellXfs count="124">
    <xf numFmtId="0" fontId="0" fillId="0" borderId="0" xfId="0"/>
    <xf numFmtId="0" fontId="2" fillId="2" borderId="0" xfId="0" applyFont="1" applyFill="1" applyBorder="1" applyAlignment="1">
      <alignment vertical="center" wrapText="1"/>
    </xf>
    <xf numFmtId="0" fontId="2" fillId="0" borderId="0" xfId="0" applyFont="1" applyAlignment="1">
      <alignment vertical="center"/>
    </xf>
    <xf numFmtId="0" fontId="2" fillId="0" borderId="0" xfId="0" applyFont="1" applyAlignment="1">
      <alignment vertical="center" wrapText="1"/>
    </xf>
    <xf numFmtId="0" fontId="10" fillId="2" borderId="9" xfId="0" applyFont="1" applyFill="1" applyBorder="1" applyAlignment="1">
      <alignment vertical="center" wrapText="1"/>
    </xf>
    <xf numFmtId="164" fontId="2" fillId="2" borderId="0" xfId="0" applyNumberFormat="1" applyFont="1" applyFill="1" applyBorder="1" applyAlignment="1">
      <alignment vertical="center"/>
    </xf>
    <xf numFmtId="0" fontId="5" fillId="2" borderId="0" xfId="0" applyFont="1" applyFill="1" applyAlignment="1">
      <alignment horizontal="left" vertical="center" wrapText="1"/>
    </xf>
    <xf numFmtId="0" fontId="6" fillId="2" borderId="0" xfId="0" applyFont="1" applyFill="1" applyAlignment="1">
      <alignment horizontal="center" vertical="center" wrapText="1"/>
    </xf>
    <xf numFmtId="0" fontId="2" fillId="2" borderId="0" xfId="0" applyFont="1" applyFill="1" applyAlignment="1">
      <alignment vertical="center"/>
    </xf>
    <xf numFmtId="0" fontId="5" fillId="2" borderId="0" xfId="0" applyFont="1" applyFill="1" applyBorder="1" applyAlignment="1">
      <alignment horizontal="left" vertical="center" wrapText="1"/>
    </xf>
    <xf numFmtId="0" fontId="12" fillId="2" borderId="0" xfId="0" applyFont="1" applyFill="1" applyBorder="1" applyAlignment="1">
      <alignment horizontal="left" vertical="center" wrapText="1" indent="4"/>
    </xf>
    <xf numFmtId="0" fontId="13" fillId="2" borderId="0" xfId="0" applyFont="1" applyFill="1" applyBorder="1" applyAlignment="1">
      <alignment horizontal="left" vertical="center" wrapText="1" indent="4"/>
    </xf>
    <xf numFmtId="0" fontId="13" fillId="2" borderId="9" xfId="0" applyFont="1" applyFill="1" applyBorder="1" applyAlignment="1">
      <alignment horizontal="left" vertical="center" wrapText="1" indent="4"/>
    </xf>
    <xf numFmtId="0" fontId="5" fillId="2" borderId="8" xfId="0" applyFont="1" applyFill="1" applyBorder="1" applyAlignment="1">
      <alignment horizontal="center" vertical="center" wrapText="1"/>
    </xf>
    <xf numFmtId="0" fontId="5" fillId="2" borderId="23" xfId="0" applyFont="1" applyFill="1" applyBorder="1" applyAlignment="1">
      <alignment horizontal="center" vertical="center" wrapText="1"/>
    </xf>
    <xf numFmtId="164" fontId="2" fillId="2" borderId="28" xfId="0" applyNumberFormat="1" applyFont="1" applyFill="1" applyBorder="1" applyAlignment="1">
      <alignment vertical="center"/>
    </xf>
    <xf numFmtId="9" fontId="2" fillId="2" borderId="11" xfId="0" applyNumberFormat="1" applyFont="1" applyFill="1" applyBorder="1" applyAlignment="1">
      <alignment horizontal="center" vertical="center"/>
    </xf>
    <xf numFmtId="9" fontId="2" fillId="2" borderId="10" xfId="0" applyNumberFormat="1" applyFont="1" applyFill="1" applyBorder="1" applyAlignment="1">
      <alignment horizontal="center" vertical="center"/>
    </xf>
    <xf numFmtId="9" fontId="2" fillId="2" borderId="26" xfId="0" applyNumberFormat="1" applyFont="1" applyFill="1" applyBorder="1" applyAlignment="1">
      <alignment horizontal="center" vertical="center"/>
    </xf>
    <xf numFmtId="9" fontId="2" fillId="2" borderId="14" xfId="0" applyNumberFormat="1" applyFont="1" applyFill="1" applyBorder="1" applyAlignment="1">
      <alignment horizontal="center" vertical="center"/>
    </xf>
    <xf numFmtId="9" fontId="2" fillId="2" borderId="27" xfId="0" applyNumberFormat="1" applyFont="1" applyFill="1" applyBorder="1" applyAlignment="1">
      <alignment horizontal="center" vertical="center"/>
    </xf>
    <xf numFmtId="0" fontId="2" fillId="2" borderId="0" xfId="0" applyFont="1" applyFill="1" applyBorder="1" applyAlignment="1">
      <alignment horizontal="left" vertical="center" wrapText="1"/>
    </xf>
    <xf numFmtId="164" fontId="2" fillId="2" borderId="0" xfId="0" applyNumberFormat="1" applyFont="1" applyFill="1" applyBorder="1" applyAlignment="1">
      <alignment horizontal="center" vertical="center"/>
    </xf>
    <xf numFmtId="165" fontId="2" fillId="0" borderId="0" xfId="0" applyNumberFormat="1" applyFont="1" applyAlignment="1">
      <alignment vertical="center"/>
    </xf>
    <xf numFmtId="164" fontId="2" fillId="2" borderId="28" xfId="0" applyNumberFormat="1" applyFont="1" applyFill="1" applyBorder="1" applyAlignment="1">
      <alignment horizontal="right" vertical="center" indent="2"/>
    </xf>
    <xf numFmtId="0" fontId="2" fillId="2" borderId="27" xfId="0" applyNumberFormat="1" applyFont="1" applyFill="1" applyBorder="1" applyAlignment="1">
      <alignment horizontal="center" vertical="center"/>
    </xf>
    <xf numFmtId="164" fontId="2" fillId="6" borderId="27" xfId="0" applyNumberFormat="1" applyFont="1" applyFill="1" applyBorder="1" applyAlignment="1">
      <alignment horizontal="right" vertical="center" indent="2"/>
    </xf>
    <xf numFmtId="0" fontId="3" fillId="2" borderId="1" xfId="0" applyFont="1" applyFill="1" applyBorder="1" applyAlignment="1">
      <alignment horizontal="right" vertical="center" wrapText="1"/>
    </xf>
    <xf numFmtId="0" fontId="10" fillId="2" borderId="0" xfId="0" applyFont="1" applyFill="1" applyBorder="1" applyAlignment="1">
      <alignment horizontal="right" vertical="center" wrapText="1"/>
    </xf>
    <xf numFmtId="0" fontId="14" fillId="2" borderId="0" xfId="0" applyFont="1" applyFill="1" applyBorder="1" applyAlignment="1">
      <alignment horizontal="right" vertical="center" wrapText="1"/>
    </xf>
    <xf numFmtId="0" fontId="14" fillId="2" borderId="9" xfId="0" applyFont="1" applyFill="1" applyBorder="1" applyAlignment="1">
      <alignment horizontal="right" vertical="center" wrapText="1"/>
    </xf>
    <xf numFmtId="0" fontId="5" fillId="2" borderId="0" xfId="0" applyFont="1" applyFill="1" applyAlignment="1">
      <alignment horizontal="center" vertical="center" wrapText="1"/>
    </xf>
    <xf numFmtId="0" fontId="2" fillId="2" borderId="0" xfId="0" applyFont="1" applyFill="1" applyBorder="1" applyAlignment="1">
      <alignment vertical="center"/>
    </xf>
    <xf numFmtId="0" fontId="3" fillId="2" borderId="1" xfId="0" applyFont="1" applyFill="1" applyBorder="1" applyAlignment="1">
      <alignment horizontal="right" vertical="center"/>
    </xf>
    <xf numFmtId="0" fontId="5" fillId="2" borderId="0" xfId="0" applyFont="1" applyFill="1" applyAlignment="1">
      <alignment horizontal="left" vertical="center"/>
    </xf>
    <xf numFmtId="0" fontId="5" fillId="2" borderId="0" xfId="0" applyFont="1" applyFill="1" applyBorder="1" applyAlignment="1">
      <alignment horizontal="left" vertical="center"/>
    </xf>
    <xf numFmtId="0" fontId="10" fillId="2" borderId="9" xfId="0" applyFont="1" applyFill="1" applyBorder="1" applyAlignment="1">
      <alignment vertical="center"/>
    </xf>
    <xf numFmtId="0" fontId="7" fillId="3" borderId="16" xfId="0" applyFont="1" applyFill="1" applyBorder="1" applyAlignment="1">
      <alignment horizontal="center" vertical="center"/>
    </xf>
    <xf numFmtId="0" fontId="7" fillId="3" borderId="17" xfId="0" applyFont="1" applyFill="1" applyBorder="1" applyAlignment="1">
      <alignment horizontal="center" vertical="center"/>
    </xf>
    <xf numFmtId="0" fontId="2" fillId="0" borderId="0" xfId="0" applyFont="1" applyAlignment="1">
      <alignment horizontal="center" vertical="center"/>
    </xf>
    <xf numFmtId="0" fontId="5" fillId="2" borderId="0" xfId="0" applyFont="1" applyFill="1" applyAlignment="1">
      <alignment vertical="center"/>
    </xf>
    <xf numFmtId="0" fontId="2" fillId="2" borderId="7" xfId="0" applyFont="1" applyFill="1" applyBorder="1" applyAlignment="1">
      <alignment horizontal="left" vertical="center" wrapText="1"/>
    </xf>
    <xf numFmtId="0" fontId="2" fillId="0" borderId="0" xfId="0" applyFont="1" applyAlignment="1">
      <alignment vertical="center"/>
    </xf>
    <xf numFmtId="0" fontId="18" fillId="0" borderId="30" xfId="0" applyFont="1" applyBorder="1" applyAlignment="1">
      <alignment vertical="center" wrapText="1"/>
    </xf>
    <xf numFmtId="0" fontId="16" fillId="0" borderId="30" xfId="0" applyFont="1" applyBorder="1" applyAlignment="1">
      <alignment vertical="center" wrapText="1"/>
    </xf>
    <xf numFmtId="0" fontId="18" fillId="0" borderId="30" xfId="0" applyFont="1" applyBorder="1" applyAlignment="1">
      <alignment horizontal="center" vertical="center" wrapText="1"/>
    </xf>
    <xf numFmtId="0" fontId="17" fillId="7" borderId="30" xfId="0" applyFont="1" applyFill="1" applyBorder="1" applyAlignment="1">
      <alignment vertical="center" wrapText="1"/>
    </xf>
    <xf numFmtId="0" fontId="17" fillId="7" borderId="30" xfId="0" applyFont="1" applyFill="1" applyBorder="1" applyAlignment="1">
      <alignment horizontal="center" vertical="center" wrapText="1"/>
    </xf>
    <xf numFmtId="3" fontId="17" fillId="7" borderId="30" xfId="0" applyNumberFormat="1" applyFont="1" applyFill="1" applyBorder="1" applyAlignment="1">
      <alignment horizontal="right" vertical="center" wrapText="1"/>
    </xf>
    <xf numFmtId="0" fontId="17" fillId="0" borderId="30" xfId="0" applyFont="1" applyBorder="1" applyAlignment="1">
      <alignment vertical="center" wrapText="1"/>
    </xf>
    <xf numFmtId="0" fontId="17" fillId="0" borderId="30" xfId="0" applyFont="1" applyBorder="1" applyAlignment="1">
      <alignment horizontal="center" vertical="center" wrapText="1"/>
    </xf>
    <xf numFmtId="3" fontId="17" fillId="0" borderId="30" xfId="0" applyNumberFormat="1" applyFont="1" applyBorder="1" applyAlignment="1">
      <alignment horizontal="right" vertical="center" wrapText="1"/>
    </xf>
    <xf numFmtId="0" fontId="19" fillId="0" borderId="30" xfId="0" applyFont="1" applyBorder="1" applyAlignment="1">
      <alignment vertical="center" wrapText="1"/>
    </xf>
    <xf numFmtId="0" fontId="18" fillId="8" borderId="30" xfId="0" applyFont="1" applyFill="1" applyBorder="1" applyAlignment="1">
      <alignment vertical="center" wrapText="1"/>
    </xf>
    <xf numFmtId="0" fontId="17" fillId="8" borderId="30" xfId="0" applyFont="1" applyFill="1" applyBorder="1" applyAlignment="1">
      <alignment vertical="center" wrapText="1"/>
    </xf>
    <xf numFmtId="0" fontId="17" fillId="8" borderId="30" xfId="0" applyFont="1" applyFill="1" applyBorder="1" applyAlignment="1">
      <alignment horizontal="center" vertical="center" wrapText="1"/>
    </xf>
    <xf numFmtId="3" fontId="18" fillId="8" borderId="30" xfId="0" applyNumberFormat="1" applyFont="1" applyFill="1" applyBorder="1" applyAlignment="1">
      <alignment horizontal="center" vertical="center" wrapText="1"/>
    </xf>
    <xf numFmtId="0" fontId="18" fillId="8" borderId="30" xfId="0" applyFont="1" applyFill="1" applyBorder="1" applyAlignment="1">
      <alignment horizontal="center" vertical="center" wrapText="1"/>
    </xf>
    <xf numFmtId="3" fontId="18" fillId="8" borderId="30" xfId="0" applyNumberFormat="1" applyFont="1" applyFill="1" applyBorder="1" applyAlignment="1">
      <alignment horizontal="right" vertical="center" wrapText="1"/>
    </xf>
    <xf numFmtId="10" fontId="2" fillId="2" borderId="27" xfId="0" applyNumberFormat="1" applyFont="1" applyFill="1" applyBorder="1" applyAlignment="1">
      <alignment vertical="center"/>
    </xf>
    <xf numFmtId="166" fontId="2" fillId="2" borderId="11" xfId="0" applyNumberFormat="1" applyFont="1" applyFill="1" applyBorder="1" applyAlignment="1">
      <alignment horizontal="center" vertical="center"/>
    </xf>
    <xf numFmtId="0" fontId="17" fillId="9" borderId="30" xfId="0" applyFont="1" applyFill="1" applyBorder="1" applyAlignment="1">
      <alignment vertical="center" wrapText="1"/>
    </xf>
    <xf numFmtId="0" fontId="17" fillId="9" borderId="30" xfId="0" applyFont="1" applyFill="1" applyBorder="1" applyAlignment="1">
      <alignment horizontal="center" vertical="center" wrapText="1"/>
    </xf>
    <xf numFmtId="3" fontId="17" fillId="9" borderId="30" xfId="0" applyNumberFormat="1" applyFont="1" applyFill="1" applyBorder="1" applyAlignment="1">
      <alignment horizontal="right" vertical="center" wrapText="1"/>
    </xf>
    <xf numFmtId="0" fontId="19" fillId="9" borderId="30" xfId="0" applyFont="1" applyFill="1" applyBorder="1" applyAlignment="1">
      <alignment vertical="center" wrapText="1"/>
    </xf>
    <xf numFmtId="3" fontId="2" fillId="0" borderId="0" xfId="0" applyNumberFormat="1" applyFont="1" applyAlignment="1">
      <alignment vertical="center"/>
    </xf>
    <xf numFmtId="3" fontId="0" fillId="0" borderId="0" xfId="0" applyNumberFormat="1"/>
    <xf numFmtId="0" fontId="2" fillId="0" borderId="0" xfId="0" applyFont="1" applyAlignment="1">
      <alignment vertical="center"/>
    </xf>
    <xf numFmtId="165" fontId="2" fillId="0" borderId="0" xfId="0" applyNumberFormat="1" applyFont="1" applyAlignment="1">
      <alignment horizontal="center" vertical="center"/>
    </xf>
    <xf numFmtId="165" fontId="2" fillId="2" borderId="0" xfId="0" applyNumberFormat="1" applyFont="1" applyFill="1" applyBorder="1" applyAlignment="1">
      <alignment horizontal="center" vertical="center" wrapText="1"/>
    </xf>
    <xf numFmtId="0" fontId="2" fillId="2" borderId="0" xfId="0" applyFont="1" applyFill="1" applyBorder="1" applyAlignment="1">
      <alignment horizontal="center" vertical="center" wrapText="1"/>
    </xf>
    <xf numFmtId="4" fontId="2" fillId="0" borderId="0" xfId="0" applyNumberFormat="1" applyFont="1" applyAlignment="1">
      <alignment vertical="center"/>
    </xf>
    <xf numFmtId="0" fontId="8" fillId="4" borderId="31" xfId="0" applyFont="1" applyFill="1" applyBorder="1" applyAlignment="1">
      <alignment horizontal="left" vertical="center"/>
    </xf>
    <xf numFmtId="165" fontId="8" fillId="4" borderId="31" xfId="0" applyNumberFormat="1" applyFont="1" applyFill="1" applyBorder="1" applyAlignment="1">
      <alignment horizontal="center" vertical="center" wrapText="1"/>
    </xf>
    <xf numFmtId="164" fontId="8" fillId="5" borderId="31" xfId="0" applyNumberFormat="1" applyFont="1" applyFill="1" applyBorder="1" applyAlignment="1">
      <alignment horizontal="right" vertical="center" wrapText="1" indent="2"/>
    </xf>
    <xf numFmtId="0" fontId="2" fillId="2" borderId="31" xfId="0" applyFont="1" applyFill="1" applyBorder="1" applyAlignment="1">
      <alignment horizontal="left" vertical="center"/>
    </xf>
    <xf numFmtId="164" fontId="2" fillId="2" borderId="31" xfId="0" applyNumberFormat="1" applyFont="1" applyFill="1" applyBorder="1" applyAlignment="1">
      <alignment horizontal="right" vertical="center" indent="2"/>
    </xf>
    <xf numFmtId="0" fontId="2" fillId="2" borderId="31" xfId="0" applyNumberFormat="1" applyFont="1" applyFill="1" applyBorder="1" applyAlignment="1">
      <alignment horizontal="center" vertical="center"/>
    </xf>
    <xf numFmtId="164" fontId="2" fillId="6" borderId="31" xfId="0" applyNumberFormat="1" applyFont="1" applyFill="1" applyBorder="1" applyAlignment="1">
      <alignment horizontal="right" vertical="center" indent="2"/>
    </xf>
    <xf numFmtId="0" fontId="2" fillId="0" borderId="31" xfId="0" applyFont="1" applyBorder="1" applyAlignment="1">
      <alignment horizontal="left" vertical="center"/>
    </xf>
    <xf numFmtId="0" fontId="8" fillId="4" borderId="31" xfId="0" applyFont="1" applyFill="1" applyBorder="1" applyAlignment="1">
      <alignment horizontal="left" vertical="center" wrapText="1"/>
    </xf>
    <xf numFmtId="164" fontId="2" fillId="0" borderId="31" xfId="0" applyNumberFormat="1" applyFont="1" applyBorder="1" applyAlignment="1">
      <alignment horizontal="right" vertical="center" indent="2"/>
    </xf>
    <xf numFmtId="164" fontId="2" fillId="4" borderId="31" xfId="0" applyNumberFormat="1" applyFont="1" applyFill="1" applyBorder="1" applyAlignment="1">
      <alignment horizontal="right" vertical="center" indent="2"/>
    </xf>
    <xf numFmtId="0" fontId="2" fillId="0" borderId="31" xfId="0" applyFont="1" applyBorder="1" applyAlignment="1">
      <alignment horizontal="center" vertical="center"/>
    </xf>
    <xf numFmtId="164" fontId="8" fillId="5" borderId="32" xfId="0" applyNumberFormat="1" applyFont="1" applyFill="1" applyBorder="1" applyAlignment="1">
      <alignment horizontal="right" vertical="center" wrapText="1" indent="2"/>
    </xf>
    <xf numFmtId="164" fontId="2" fillId="2" borderId="32" xfId="0" applyNumberFormat="1" applyFont="1" applyFill="1" applyBorder="1" applyAlignment="1">
      <alignment horizontal="right" vertical="center" indent="2"/>
    </xf>
    <xf numFmtId="166" fontId="2" fillId="2" borderId="32" xfId="0" applyNumberFormat="1" applyFont="1" applyFill="1" applyBorder="1" applyAlignment="1">
      <alignment horizontal="center" vertical="center"/>
    </xf>
    <xf numFmtId="164" fontId="2" fillId="6" borderId="32" xfId="0" applyNumberFormat="1" applyFont="1" applyFill="1" applyBorder="1" applyAlignment="1">
      <alignment horizontal="right" vertical="center" indent="2"/>
    </xf>
    <xf numFmtId="0" fontId="7" fillId="3" borderId="7"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16" xfId="0" applyFont="1" applyFill="1" applyBorder="1" applyAlignment="1">
      <alignment horizontal="center" vertical="center" wrapText="1"/>
    </xf>
    <xf numFmtId="0" fontId="7" fillId="3" borderId="17"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8" fillId="4" borderId="12" xfId="0" applyFont="1" applyFill="1" applyBorder="1" applyAlignment="1">
      <alignment horizontal="left" vertical="center" wrapText="1"/>
    </xf>
    <xf numFmtId="0" fontId="8" fillId="4" borderId="1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24" xfId="0" applyFont="1" applyFill="1" applyBorder="1" applyAlignment="1">
      <alignment horizontal="left" vertical="center" wrapText="1"/>
    </xf>
    <xf numFmtId="0" fontId="2" fillId="2" borderId="25" xfId="0" applyFont="1" applyFill="1" applyBorder="1" applyAlignment="1">
      <alignment horizontal="left" vertical="center" wrapText="1"/>
    </xf>
    <xf numFmtId="0" fontId="2" fillId="2" borderId="7"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21" xfId="0" applyFont="1" applyFill="1" applyBorder="1" applyAlignment="1">
      <alignment horizontal="left" vertical="center" wrapText="1"/>
    </xf>
    <xf numFmtId="0" fontId="2" fillId="2" borderId="22" xfId="0" applyFont="1" applyFill="1" applyBorder="1" applyAlignment="1">
      <alignment horizontal="left" vertical="center" wrapText="1"/>
    </xf>
    <xf numFmtId="0" fontId="7" fillId="3" borderId="18" xfId="0" applyFont="1" applyFill="1" applyBorder="1" applyAlignment="1">
      <alignment horizontal="center" vertical="center" wrapText="1"/>
    </xf>
    <xf numFmtId="0" fontId="2" fillId="2" borderId="19" xfId="0" applyFont="1" applyFill="1" applyBorder="1" applyAlignment="1">
      <alignment horizontal="left" vertical="center" wrapText="1"/>
    </xf>
    <xf numFmtId="0" fontId="2" fillId="2" borderId="20" xfId="0" applyFont="1" applyFill="1" applyBorder="1" applyAlignment="1">
      <alignment horizontal="left" vertical="center" wrapText="1"/>
    </xf>
    <xf numFmtId="0" fontId="2" fillId="0" borderId="0" xfId="0" applyFont="1" applyAlignment="1">
      <alignment horizontal="center" vertical="center" wrapText="1"/>
    </xf>
    <xf numFmtId="0" fontId="14" fillId="2" borderId="0" xfId="0" applyFont="1" applyFill="1" applyBorder="1" applyAlignment="1">
      <alignment horizontal="right" vertical="center" wrapText="1"/>
    </xf>
    <xf numFmtId="0" fontId="14" fillId="2" borderId="9" xfId="0" applyFont="1" applyFill="1" applyBorder="1" applyAlignment="1">
      <alignment horizontal="right" vertical="center" wrapText="1"/>
    </xf>
    <xf numFmtId="0" fontId="11" fillId="2" borderId="0" xfId="0" applyFont="1" applyFill="1" applyBorder="1" applyAlignment="1">
      <alignment horizontal="right" vertical="center" wrapText="1"/>
    </xf>
    <xf numFmtId="0" fontId="3" fillId="2" borderId="1" xfId="0" applyFont="1" applyFill="1" applyBorder="1" applyAlignment="1">
      <alignment horizontal="right" vertical="center" wrapText="1"/>
    </xf>
    <xf numFmtId="0" fontId="10" fillId="2" borderId="0" xfId="0" applyFont="1" applyFill="1" applyBorder="1" applyAlignment="1">
      <alignment horizontal="right" vertical="center" wrapText="1"/>
    </xf>
    <xf numFmtId="0" fontId="2" fillId="2" borderId="32" xfId="0" applyFont="1" applyFill="1" applyBorder="1" applyAlignment="1">
      <alignment horizontal="left" vertical="center" wrapText="1"/>
    </xf>
    <xf numFmtId="0" fontId="5" fillId="2" borderId="0" xfId="0" applyFont="1" applyFill="1" applyAlignment="1">
      <alignment horizontal="center" vertical="center" wrapText="1"/>
    </xf>
    <xf numFmtId="0" fontId="7" fillId="3" borderId="3" xfId="0" applyFont="1" applyFill="1" applyBorder="1" applyAlignment="1">
      <alignment horizontal="center" vertical="center" wrapText="1"/>
    </xf>
    <xf numFmtId="0" fontId="8" fillId="4" borderId="32" xfId="0" applyFont="1" applyFill="1" applyBorder="1" applyAlignment="1">
      <alignment horizontal="left" vertical="center" wrapText="1"/>
    </xf>
    <xf numFmtId="165" fontId="8" fillId="4" borderId="32" xfId="0" applyNumberFormat="1" applyFont="1" applyFill="1" applyBorder="1" applyAlignment="1">
      <alignment horizontal="center" vertical="center" wrapText="1"/>
    </xf>
    <xf numFmtId="0" fontId="8" fillId="4" borderId="29" xfId="0" applyFont="1" applyFill="1" applyBorder="1" applyAlignment="1">
      <alignment horizontal="left" vertical="center" wrapText="1"/>
    </xf>
    <xf numFmtId="0" fontId="8" fillId="4" borderId="31" xfId="0" applyFont="1" applyFill="1" applyBorder="1" applyAlignment="1">
      <alignment horizontal="left" vertical="center" wrapText="1"/>
    </xf>
    <xf numFmtId="0" fontId="2" fillId="0" borderId="31" xfId="0" applyFont="1" applyBorder="1" applyAlignment="1">
      <alignment vertical="center"/>
    </xf>
    <xf numFmtId="0" fontId="7" fillId="5" borderId="31" xfId="1" applyFont="1" applyFill="1" applyBorder="1" applyAlignment="1">
      <alignment horizontal="right" vertical="center" wrapText="1" indent="4"/>
    </xf>
    <xf numFmtId="0" fontId="11" fillId="2" borderId="0" xfId="0" applyFont="1" applyFill="1" applyBorder="1" applyAlignment="1">
      <alignment horizontal="center" vertical="center"/>
    </xf>
  </cellXfs>
  <cellStyles count="4">
    <cellStyle name="Normal" xfId="0" builtinId="0"/>
    <cellStyle name="Normal 2" xfId="1" xr:uid="{00000000-0005-0000-0000-000001000000}"/>
    <cellStyle name="Normal 3" xfId="2" xr:uid="{00000000-0005-0000-0000-000002000000}"/>
    <cellStyle name="Pourcentage 2"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EBF7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1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9137"/>
      <color rgb="FF0060A1"/>
      <color rgb="FFFF8181"/>
      <color rgb="FFFF3333"/>
      <color rgb="FFE8E8E8"/>
      <color rgb="FFFFC5C5"/>
      <color rgb="FFF52727"/>
      <color rgb="FFF86868"/>
      <color rgb="FFD3D3D3"/>
      <color rgb="FFE2E2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9059</xdr:colOff>
      <xdr:row>0</xdr:row>
      <xdr:rowOff>0</xdr:rowOff>
    </xdr:from>
    <xdr:to>
      <xdr:col>1</xdr:col>
      <xdr:colOff>90535</xdr:colOff>
      <xdr:row>2</xdr:row>
      <xdr:rowOff>51997</xdr:rowOff>
    </xdr:to>
    <xdr:pic>
      <xdr:nvPicPr>
        <xdr:cNvPr id="2" name="Image 1" descr="Groupe_CDD_4c.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59" y="0"/>
          <a:ext cx="1013983" cy="11565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9059</xdr:colOff>
      <xdr:row>0</xdr:row>
      <xdr:rowOff>0</xdr:rowOff>
    </xdr:from>
    <xdr:to>
      <xdr:col>1</xdr:col>
      <xdr:colOff>90535</xdr:colOff>
      <xdr:row>2</xdr:row>
      <xdr:rowOff>51997</xdr:rowOff>
    </xdr:to>
    <xdr:pic>
      <xdr:nvPicPr>
        <xdr:cNvPr id="2" name="Image 1" descr="Groupe_CDD_4c.jpg">
          <a:extLst>
            <a:ext uri="{FF2B5EF4-FFF2-40B4-BE49-F238E27FC236}">
              <a16:creationId xmlns:a16="http://schemas.microsoft.com/office/drawing/2014/main" id="{BF39BA2D-CDED-435B-8C5C-955F0546A97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59" y="0"/>
          <a:ext cx="938726" cy="11568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9059</xdr:colOff>
      <xdr:row>0</xdr:row>
      <xdr:rowOff>0</xdr:rowOff>
    </xdr:from>
    <xdr:to>
      <xdr:col>0</xdr:col>
      <xdr:colOff>947785</xdr:colOff>
      <xdr:row>2</xdr:row>
      <xdr:rowOff>51997</xdr:rowOff>
    </xdr:to>
    <xdr:pic>
      <xdr:nvPicPr>
        <xdr:cNvPr id="2" name="Image 1" descr="Groupe_CDD_4c.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059" y="0"/>
          <a:ext cx="1013983" cy="11565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richer\AppData\Local\Microsoft\Windows\Temporary%20Internet%20Files\Content.Outlook\PGIN2TW4\159968%20-%20Annexe%20financi&#232;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rdereau des Prix Unitaires"/>
      <sheetName val="Détail Quantitatif Estimatif"/>
      <sheetName val="Montant total estimatif"/>
    </sheetNames>
    <sheetDataSet>
      <sheetData sheetId="0"/>
      <sheetData sheetId="1"/>
      <sheetData sheetId="2"/>
    </sheetDataSet>
  </externalBook>
</externalLink>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Essentiel">
  <a:themeElements>
    <a:clrScheme name="CDC">
      <a:dk1>
        <a:sysClr val="windowText" lastClr="000000"/>
      </a:dk1>
      <a:lt1>
        <a:sysClr val="window" lastClr="FFFFFF"/>
      </a:lt1>
      <a:dk2>
        <a:srgbClr val="F01E1E"/>
      </a:dk2>
      <a:lt2>
        <a:srgbClr val="828282"/>
      </a:lt2>
      <a:accent1>
        <a:srgbClr val="7D6464"/>
      </a:accent1>
      <a:accent2>
        <a:srgbClr val="D2C8C8"/>
      </a:accent2>
      <a:accent3>
        <a:srgbClr val="009137"/>
      </a:accent3>
      <a:accent4>
        <a:srgbClr val="7D6E96"/>
      </a:accent4>
      <a:accent5>
        <a:srgbClr val="82B4C8"/>
      </a:accent5>
      <a:accent6>
        <a:srgbClr val="F0A055"/>
      </a:accent6>
      <a:hlink>
        <a:srgbClr val="0078BE"/>
      </a:hlink>
      <a:folHlink>
        <a:srgbClr val="641A46"/>
      </a:folHlink>
    </a:clrScheme>
    <a:fontScheme name="Essentiel">
      <a:majorFont>
        <a:latin typeface="Arial Black"/>
        <a:ea typeface=""/>
        <a:cs typeface=""/>
        <a:font script="Jpan" typeface="ＭＳ Ｐゴシック"/>
        <a:font script="Hang" typeface="HY견고딕"/>
        <a:font script="Hans" typeface="微软雅黑"/>
        <a:font script="Hant" typeface="微軟正黑體"/>
        <a:font script="Arab" typeface="Tahoma"/>
        <a:font script="Hebr" typeface="Tahoma"/>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Arial"/>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sentiel">
      <a:fillStyleLst>
        <a:solidFill>
          <a:schemeClr val="phClr"/>
        </a:solidFill>
        <a:gradFill rotWithShape="1">
          <a:gsLst>
            <a:gs pos="0">
              <a:schemeClr val="phClr">
                <a:tint val="60000"/>
                <a:satMod val="250000"/>
              </a:schemeClr>
            </a:gs>
            <a:gs pos="35000">
              <a:schemeClr val="phClr">
                <a:tint val="47000"/>
                <a:satMod val="275000"/>
              </a:schemeClr>
            </a:gs>
            <a:gs pos="100000">
              <a:schemeClr val="phClr">
                <a:tint val="25000"/>
                <a:satMod val="300000"/>
              </a:schemeClr>
            </a:gs>
          </a:gsLst>
          <a:lin ang="16200000" scaled="1"/>
        </a:gradFill>
        <a:solidFill>
          <a:schemeClr val="phClr">
            <a:satMod val="110000"/>
          </a:schemeClr>
        </a:solidFill>
      </a:fillStyleLst>
      <a:lnStyleLst>
        <a:ln w="12700" cap="flat" cmpd="sng" algn="ctr">
          <a:solidFill>
            <a:schemeClr val="phClr">
              <a:shade val="95000"/>
              <a:satMod val="105000"/>
            </a:schemeClr>
          </a:solidFill>
          <a:prstDash val="solid"/>
        </a:ln>
        <a:ln w="28575" cap="flat" cmpd="sng" algn="ctr">
          <a:solidFill>
            <a:schemeClr val="phClr"/>
          </a:solidFill>
          <a:prstDash val="solid"/>
        </a:ln>
        <a:ln w="41275" cap="flat" cmpd="sng" algn="ctr">
          <a:solidFill>
            <a:schemeClr val="phClr"/>
          </a:solidFill>
          <a:prstDash val="solid"/>
        </a:ln>
      </a:lnStyleLst>
      <a:effectStyleLst>
        <a:effectStyle>
          <a:effectLst/>
        </a:effectStyle>
        <a:effectStyle>
          <a:effectLst>
            <a:outerShdw blurRad="39999" dist="23000" algn="bl" rotWithShape="0">
              <a:srgbClr val="000000">
                <a:alpha val="40000"/>
              </a:srgbClr>
            </a:outerShdw>
          </a:effectLst>
        </a:effectStyle>
        <a:effectStyle>
          <a:effectLst>
            <a:outerShdw blurRad="38100" dist="19050" algn="bl" rotWithShape="0">
              <a:srgbClr val="000000">
                <a:alpha val="60000"/>
              </a:srgbClr>
            </a:outerShdw>
          </a:effectLst>
          <a:scene3d>
            <a:camera prst="orthographicFront">
              <a:rot lat="0" lon="0" rev="0"/>
            </a:camera>
            <a:lightRig rig="balanced" dir="l"/>
          </a:scene3d>
          <a:sp3d prstMaterial="plastic">
            <a:bevelT w="38100" h="31750"/>
          </a:sp3d>
        </a:effectStyle>
      </a:effectStyleLst>
      <a:bgFillStyleLst>
        <a:solidFill>
          <a:schemeClr val="phClr"/>
        </a:solidFill>
        <a:blipFill rotWithShape="1">
          <a:blip xmlns:r="http://schemas.openxmlformats.org/officeDocument/2006/relationships" r:embed="rId1">
            <a:duotone>
              <a:schemeClr val="phClr">
                <a:tint val="96000"/>
              </a:schemeClr>
              <a:schemeClr val="phClr">
                <a:shade val="94000"/>
              </a:schemeClr>
            </a:duotone>
          </a:blip>
          <a:tile tx="0" ty="0" sx="100000" sy="100000" flip="none" algn="tl"/>
        </a:blipFill>
        <a:gradFill rotWithShape="1">
          <a:gsLst>
            <a:gs pos="0">
              <a:schemeClr val="phClr">
                <a:tint val="84000"/>
                <a:satMod val="110000"/>
              </a:schemeClr>
            </a:gs>
            <a:gs pos="44000">
              <a:schemeClr val="phClr">
                <a:tint val="93000"/>
                <a:satMod val="115000"/>
              </a:schemeClr>
            </a:gs>
            <a:gs pos="100000">
              <a:schemeClr val="phClr">
                <a:tint val="100000"/>
                <a:shade val="59000"/>
                <a:satMod val="120000"/>
              </a:schemeClr>
            </a:gs>
          </a:gsLst>
          <a:path path="circle">
            <a:fillToRect l="40000" t="60000" r="60000" b="4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34"/>
  <sheetViews>
    <sheetView topLeftCell="A26" workbookViewId="0">
      <selection activeCell="C35" sqref="C35"/>
    </sheetView>
  </sheetViews>
  <sheetFormatPr baseColWidth="10" defaultColWidth="11.453125" defaultRowHeight="13" x14ac:dyDescent="0.25"/>
  <cols>
    <col min="1" max="1" width="12.81640625" style="3" customWidth="1"/>
    <col min="2" max="2" width="23.453125" style="3" customWidth="1"/>
    <col min="3" max="5" width="30.453125" style="2" customWidth="1"/>
    <col min="6" max="16384" width="11.453125" style="2"/>
  </cols>
  <sheetData>
    <row r="1" spans="1:5" ht="55.4" customHeight="1" x14ac:dyDescent="0.25">
      <c r="A1" s="1"/>
      <c r="B1" s="111" t="s">
        <v>7</v>
      </c>
      <c r="C1" s="111"/>
      <c r="D1" s="111"/>
      <c r="E1" s="111"/>
    </row>
    <row r="2" spans="1:5" ht="32.25" customHeight="1" x14ac:dyDescent="0.25">
      <c r="A2" s="1"/>
      <c r="B2" s="112" t="s">
        <v>46</v>
      </c>
      <c r="C2" s="112"/>
      <c r="D2" s="112"/>
      <c r="E2" s="112"/>
    </row>
    <row r="3" spans="1:5" ht="25" customHeight="1" x14ac:dyDescent="0.25">
      <c r="A3" s="6"/>
      <c r="B3" s="6"/>
      <c r="C3" s="7"/>
      <c r="D3" s="7"/>
      <c r="E3" s="7"/>
    </row>
    <row r="4" spans="1:5" ht="26.9" customHeight="1" x14ac:dyDescent="0.25">
      <c r="A4" s="6"/>
      <c r="B4" s="9"/>
      <c r="C4" s="113" t="s">
        <v>1</v>
      </c>
      <c r="D4" s="113"/>
      <c r="E4" s="10" t="s">
        <v>0</v>
      </c>
    </row>
    <row r="5" spans="1:5" ht="20.149999999999999" customHeight="1" x14ac:dyDescent="0.25">
      <c r="A5" s="6"/>
      <c r="B5" s="9"/>
      <c r="C5" s="109" t="s">
        <v>2</v>
      </c>
      <c r="D5" s="109"/>
      <c r="E5" s="11" t="s">
        <v>3</v>
      </c>
    </row>
    <row r="6" spans="1:5" ht="20.149999999999999" customHeight="1" x14ac:dyDescent="0.25">
      <c r="A6" s="6"/>
      <c r="B6" s="9"/>
      <c r="C6" s="109" t="s">
        <v>4</v>
      </c>
      <c r="D6" s="109"/>
      <c r="E6" s="11" t="s">
        <v>0</v>
      </c>
    </row>
    <row r="7" spans="1:5" ht="20.149999999999999" customHeight="1" x14ac:dyDescent="0.25">
      <c r="A7" s="8"/>
      <c r="B7" s="4"/>
      <c r="C7" s="110" t="s">
        <v>5</v>
      </c>
      <c r="D7" s="110"/>
      <c r="E7" s="12" t="s">
        <v>6</v>
      </c>
    </row>
    <row r="8" spans="1:5" ht="25" customHeight="1" x14ac:dyDescent="0.25">
      <c r="A8" s="6"/>
      <c r="B8" s="6"/>
      <c r="C8" s="7"/>
      <c r="D8" s="7"/>
      <c r="E8" s="7"/>
    </row>
    <row r="9" spans="1:5" ht="21" customHeight="1" x14ac:dyDescent="0.25">
      <c r="A9" s="6"/>
      <c r="B9" s="6"/>
      <c r="C9" s="7"/>
      <c r="D9" s="7"/>
      <c r="E9" s="7"/>
    </row>
    <row r="10" spans="1:5" ht="23.9" customHeight="1" x14ac:dyDescent="0.25">
      <c r="A10" s="88" t="s">
        <v>20</v>
      </c>
      <c r="B10" s="89"/>
      <c r="C10" s="92" t="s">
        <v>12</v>
      </c>
      <c r="D10" s="93"/>
      <c r="E10" s="94"/>
    </row>
    <row r="11" spans="1:5" ht="37.4" customHeight="1" x14ac:dyDescent="0.25">
      <c r="A11" s="90"/>
      <c r="B11" s="91"/>
      <c r="C11" s="14" t="s">
        <v>9</v>
      </c>
      <c r="D11" s="14" t="s">
        <v>10</v>
      </c>
      <c r="E11" s="14" t="s">
        <v>11</v>
      </c>
    </row>
    <row r="12" spans="1:5" ht="23.9" customHeight="1" x14ac:dyDescent="0.25">
      <c r="A12" s="95" t="s">
        <v>8</v>
      </c>
      <c r="B12" s="96"/>
      <c r="C12" s="96"/>
      <c r="D12" s="96"/>
      <c r="E12" s="96"/>
    </row>
    <row r="13" spans="1:5" ht="20.149999999999999" customHeight="1" x14ac:dyDescent="0.25">
      <c r="A13" s="97" t="s">
        <v>13</v>
      </c>
      <c r="B13" s="98"/>
      <c r="C13" s="60">
        <v>0</v>
      </c>
      <c r="D13" s="16">
        <v>0.2</v>
      </c>
      <c r="E13" s="60">
        <v>0</v>
      </c>
    </row>
    <row r="14" spans="1:5" ht="20.149999999999999" customHeight="1" x14ac:dyDescent="0.25">
      <c r="A14" s="101" t="s">
        <v>14</v>
      </c>
      <c r="B14" s="102"/>
      <c r="C14" s="60">
        <v>0</v>
      </c>
      <c r="D14" s="17">
        <v>0.2</v>
      </c>
      <c r="E14" s="60">
        <v>0</v>
      </c>
    </row>
    <row r="15" spans="1:5" ht="20.149999999999999" customHeight="1" x14ac:dyDescent="0.25">
      <c r="A15" s="99" t="s">
        <v>15</v>
      </c>
      <c r="B15" s="100"/>
      <c r="C15" s="60">
        <v>0</v>
      </c>
      <c r="D15" s="18">
        <v>0.2</v>
      </c>
      <c r="E15" s="60">
        <v>0</v>
      </c>
    </row>
    <row r="16" spans="1:5" ht="20.149999999999999" customHeight="1" x14ac:dyDescent="0.25">
      <c r="A16" s="99" t="s">
        <v>16</v>
      </c>
      <c r="B16" s="100"/>
      <c r="C16" s="60">
        <v>0</v>
      </c>
      <c r="D16" s="18">
        <v>0.2</v>
      </c>
      <c r="E16" s="60">
        <v>0</v>
      </c>
    </row>
    <row r="17" spans="1:5" ht="20.149999999999999" customHeight="1" x14ac:dyDescent="0.25">
      <c r="A17" s="99" t="s">
        <v>17</v>
      </c>
      <c r="B17" s="100"/>
      <c r="C17" s="60">
        <v>0</v>
      </c>
      <c r="D17" s="18">
        <v>0.2</v>
      </c>
      <c r="E17" s="60">
        <v>0</v>
      </c>
    </row>
    <row r="18" spans="1:5" ht="20.149999999999999" customHeight="1" x14ac:dyDescent="0.25">
      <c r="A18" s="103" t="s">
        <v>18</v>
      </c>
      <c r="B18" s="104"/>
      <c r="C18" s="60">
        <v>0</v>
      </c>
      <c r="D18" s="19">
        <v>0.2</v>
      </c>
      <c r="E18" s="60">
        <v>0</v>
      </c>
    </row>
    <row r="19" spans="1:5" ht="32.15" customHeight="1" x14ac:dyDescent="0.25"/>
    <row r="20" spans="1:5" ht="23.9" customHeight="1" x14ac:dyDescent="0.25">
      <c r="A20" s="88" t="s">
        <v>19</v>
      </c>
      <c r="B20" s="89"/>
      <c r="C20" s="92" t="s">
        <v>12</v>
      </c>
      <c r="D20" s="93"/>
      <c r="E20" s="94"/>
    </row>
    <row r="21" spans="1:5" ht="37.4" customHeight="1" x14ac:dyDescent="0.25">
      <c r="A21" s="90"/>
      <c r="B21" s="91"/>
      <c r="C21" s="14" t="s">
        <v>9</v>
      </c>
      <c r="D21" s="14" t="s">
        <v>10</v>
      </c>
      <c r="E21" s="14" t="s">
        <v>11</v>
      </c>
    </row>
    <row r="22" spans="1:5" ht="23.9" customHeight="1" x14ac:dyDescent="0.25">
      <c r="A22" s="95" t="s">
        <v>8</v>
      </c>
      <c r="B22" s="96"/>
      <c r="C22" s="96"/>
      <c r="D22" s="96"/>
      <c r="E22" s="96"/>
    </row>
    <row r="23" spans="1:5" ht="20.149999999999999" customHeight="1" x14ac:dyDescent="0.25">
      <c r="A23" s="97" t="s">
        <v>13</v>
      </c>
      <c r="B23" s="98"/>
      <c r="C23" s="60">
        <v>0</v>
      </c>
      <c r="D23" s="16">
        <v>0.2</v>
      </c>
      <c r="E23" s="60">
        <v>0</v>
      </c>
    </row>
    <row r="24" spans="1:5" ht="20.149999999999999" customHeight="1" x14ac:dyDescent="0.25">
      <c r="A24" s="101" t="s">
        <v>14</v>
      </c>
      <c r="B24" s="102"/>
      <c r="C24" s="60">
        <v>0</v>
      </c>
      <c r="D24" s="17">
        <v>0.2</v>
      </c>
      <c r="E24" s="60">
        <v>0</v>
      </c>
    </row>
    <row r="25" spans="1:5" ht="20.149999999999999" customHeight="1" x14ac:dyDescent="0.25">
      <c r="A25" s="99" t="s">
        <v>15</v>
      </c>
      <c r="B25" s="100"/>
      <c r="C25" s="60">
        <v>0</v>
      </c>
      <c r="D25" s="18">
        <v>0.2</v>
      </c>
      <c r="E25" s="60">
        <v>0</v>
      </c>
    </row>
    <row r="26" spans="1:5" ht="20.149999999999999" customHeight="1" x14ac:dyDescent="0.25">
      <c r="A26" s="99" t="s">
        <v>16</v>
      </c>
      <c r="B26" s="100"/>
      <c r="C26" s="60">
        <v>0</v>
      </c>
      <c r="D26" s="18">
        <v>0.2</v>
      </c>
      <c r="E26" s="60">
        <v>0</v>
      </c>
    </row>
    <row r="27" spans="1:5" ht="20.149999999999999" customHeight="1" x14ac:dyDescent="0.25">
      <c r="A27" s="99" t="s">
        <v>17</v>
      </c>
      <c r="B27" s="100"/>
      <c r="C27" s="60">
        <v>0</v>
      </c>
      <c r="D27" s="18">
        <v>0.2</v>
      </c>
      <c r="E27" s="60">
        <v>0</v>
      </c>
    </row>
    <row r="28" spans="1:5" ht="20.149999999999999" customHeight="1" x14ac:dyDescent="0.25">
      <c r="A28" s="103" t="s">
        <v>18</v>
      </c>
      <c r="B28" s="104"/>
      <c r="C28" s="60">
        <v>0</v>
      </c>
      <c r="D28" s="19">
        <v>0.2</v>
      </c>
      <c r="E28" s="60">
        <v>0</v>
      </c>
    </row>
    <row r="29" spans="1:5" ht="32.15" customHeight="1" x14ac:dyDescent="0.25"/>
    <row r="30" spans="1:5" ht="58.5" customHeight="1" x14ac:dyDescent="0.25">
      <c r="A30" s="90" t="s">
        <v>21</v>
      </c>
      <c r="B30" s="105"/>
      <c r="C30" s="14" t="s">
        <v>22</v>
      </c>
      <c r="D30" s="14" t="s">
        <v>10</v>
      </c>
      <c r="E30" s="14" t="s">
        <v>23</v>
      </c>
    </row>
    <row r="31" spans="1:5" ht="23.9" customHeight="1" x14ac:dyDescent="0.25">
      <c r="A31" s="95" t="s">
        <v>24</v>
      </c>
      <c r="B31" s="96"/>
      <c r="C31" s="96"/>
      <c r="D31" s="96"/>
      <c r="E31" s="96"/>
    </row>
    <row r="32" spans="1:5" ht="20.149999999999999" customHeight="1" x14ac:dyDescent="0.25">
      <c r="A32" s="106" t="s">
        <v>25</v>
      </c>
      <c r="B32" s="107"/>
      <c r="C32" s="15">
        <v>0</v>
      </c>
      <c r="D32" s="20">
        <v>0.2</v>
      </c>
      <c r="E32" s="59">
        <f>C32*(1+D32)</f>
        <v>0</v>
      </c>
    </row>
    <row r="33" spans="1:5" ht="42.25" customHeight="1" x14ac:dyDescent="0.25"/>
    <row r="34" spans="1:5" ht="87.75" customHeight="1" x14ac:dyDescent="0.25">
      <c r="A34" s="108" t="s">
        <v>26</v>
      </c>
      <c r="B34" s="108"/>
      <c r="C34" s="108"/>
      <c r="D34" s="108"/>
      <c r="E34" s="108"/>
    </row>
  </sheetData>
  <mergeCells count="28">
    <mergeCell ref="B1:E1"/>
    <mergeCell ref="B2:E2"/>
    <mergeCell ref="C4:D4"/>
    <mergeCell ref="C5:D5"/>
    <mergeCell ref="A16:B16"/>
    <mergeCell ref="A17:B17"/>
    <mergeCell ref="A18:B18"/>
    <mergeCell ref="A12:E12"/>
    <mergeCell ref="C6:D6"/>
    <mergeCell ref="C7:D7"/>
    <mergeCell ref="A10:B11"/>
    <mergeCell ref="C10:E10"/>
    <mergeCell ref="A13:B13"/>
    <mergeCell ref="A14:B14"/>
    <mergeCell ref="A15:B15"/>
    <mergeCell ref="A28:B28"/>
    <mergeCell ref="A30:B30"/>
    <mergeCell ref="A31:E31"/>
    <mergeCell ref="A32:B32"/>
    <mergeCell ref="A34:E34"/>
    <mergeCell ref="A20:B21"/>
    <mergeCell ref="C20:E20"/>
    <mergeCell ref="A22:E22"/>
    <mergeCell ref="A23:B23"/>
    <mergeCell ref="A27:B27"/>
    <mergeCell ref="A24:B24"/>
    <mergeCell ref="A25:B25"/>
    <mergeCell ref="A26:B26"/>
  </mergeCells>
  <printOptions horizontalCentered="1"/>
  <pageMargins left="0.19685039370078741" right="0.19685039370078741" top="0.19685039370078741" bottom="0.19685039370078741" header="0.31496062992125984" footer="0.31496062992125984"/>
  <pageSetup paperSize="9" scale="80" fitToHeight="2" orientation="portrait" r:id="rId1"/>
  <headerFooter>
    <oddFooter>&amp;L&amp;1#&amp;"Calibri"&amp;10 Interne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C3DE3-4355-4299-A6E2-91E25C2AE219}">
  <sheetPr>
    <pageSetUpPr fitToPage="1"/>
  </sheetPr>
  <dimension ref="A1:H343"/>
  <sheetViews>
    <sheetView showGridLines="0" topLeftCell="A11" zoomScale="70" zoomScaleNormal="70" workbookViewId="0">
      <selection activeCell="E13" sqref="E13"/>
    </sheetView>
  </sheetViews>
  <sheetFormatPr baseColWidth="10" defaultColWidth="11.453125" defaultRowHeight="13" x14ac:dyDescent="0.25"/>
  <cols>
    <col min="1" max="1" width="12.81640625" style="3" customWidth="1"/>
    <col min="2" max="2" width="23.453125" style="3" customWidth="1"/>
    <col min="3" max="5" width="30.453125" style="42" customWidth="1"/>
    <col min="6" max="7" width="11.453125" style="42"/>
    <col min="8" max="8" width="12.81640625" style="42" bestFit="1" customWidth="1"/>
    <col min="9" max="16384" width="11.453125" style="42"/>
  </cols>
  <sheetData>
    <row r="1" spans="1:5" ht="55.4" customHeight="1" x14ac:dyDescent="0.25">
      <c r="A1" s="1"/>
      <c r="B1" s="111" t="s">
        <v>27</v>
      </c>
      <c r="C1" s="111"/>
      <c r="D1" s="111"/>
      <c r="E1" s="111"/>
    </row>
    <row r="2" spans="1:5" ht="32.25" customHeight="1" x14ac:dyDescent="0.25">
      <c r="A2" s="1"/>
      <c r="B2" s="112" t="s">
        <v>46</v>
      </c>
      <c r="C2" s="112"/>
      <c r="D2" s="112"/>
      <c r="E2" s="112"/>
    </row>
    <row r="3" spans="1:5" ht="25" customHeight="1" x14ac:dyDescent="0.25">
      <c r="A3" s="6"/>
      <c r="B3" s="6"/>
      <c r="C3" s="7"/>
      <c r="D3" s="7"/>
      <c r="E3" s="7"/>
    </row>
    <row r="4" spans="1:5" ht="26.9" customHeight="1" x14ac:dyDescent="0.25">
      <c r="A4" s="6"/>
      <c r="B4" s="9"/>
      <c r="C4" s="113" t="s">
        <v>1</v>
      </c>
      <c r="D4" s="113"/>
      <c r="E4" s="10" t="str">
        <f>'Bordereau des Prix Unitaires'!E4</f>
        <v>A Compléter</v>
      </c>
    </row>
    <row r="5" spans="1:5" ht="20.149999999999999" customHeight="1" x14ac:dyDescent="0.25">
      <c r="A5" s="6"/>
      <c r="B5" s="9"/>
      <c r="C5" s="109" t="s">
        <v>2</v>
      </c>
      <c r="D5" s="109"/>
      <c r="E5" s="11" t="str">
        <f>'Bordereau des Prix Unitaires'!E5</f>
        <v>oui / non</v>
      </c>
    </row>
    <row r="6" spans="1:5" ht="20.149999999999999" customHeight="1" x14ac:dyDescent="0.25">
      <c r="A6" s="6"/>
      <c r="B6" s="9"/>
      <c r="C6" s="109" t="s">
        <v>4</v>
      </c>
      <c r="D6" s="109"/>
      <c r="E6" s="11" t="str">
        <f>'Bordereau des Prix Unitaires'!E6</f>
        <v>A Compléter</v>
      </c>
    </row>
    <row r="7" spans="1:5" ht="20.149999999999999" customHeight="1" x14ac:dyDescent="0.25">
      <c r="A7" s="8"/>
      <c r="B7" s="4"/>
      <c r="C7" s="110" t="s">
        <v>5</v>
      </c>
      <c r="D7" s="110"/>
      <c r="E7" s="12" t="str">
        <f>'Bordereau des Prix Unitaires'!E7</f>
        <v>en %</v>
      </c>
    </row>
    <row r="8" spans="1:5" ht="25" customHeight="1" x14ac:dyDescent="0.25">
      <c r="A8" s="6"/>
      <c r="B8" s="6"/>
      <c r="C8" s="7"/>
      <c r="D8" s="7"/>
      <c r="E8" s="7"/>
    </row>
    <row r="9" spans="1:5" ht="32.15" customHeight="1" x14ac:dyDescent="0.25">
      <c r="A9" s="115" t="s">
        <v>45</v>
      </c>
      <c r="B9" s="115"/>
      <c r="C9" s="115"/>
      <c r="D9" s="115"/>
      <c r="E9" s="115"/>
    </row>
    <row r="10" spans="1:5" ht="21" customHeight="1" x14ac:dyDescent="0.25">
      <c r="A10" s="6"/>
      <c r="B10" s="6"/>
      <c r="C10" s="7"/>
      <c r="D10" s="7"/>
      <c r="E10" s="7"/>
    </row>
    <row r="11" spans="1:5" ht="72.75" customHeight="1" x14ac:dyDescent="0.25">
      <c r="A11" s="88" t="s">
        <v>28</v>
      </c>
      <c r="B11" s="116"/>
      <c r="C11" s="13" t="s">
        <v>147</v>
      </c>
      <c r="D11" s="13" t="s">
        <v>11</v>
      </c>
      <c r="E11" s="13" t="s">
        <v>152</v>
      </c>
    </row>
    <row r="12" spans="1:5" ht="23.9" customHeight="1" x14ac:dyDescent="0.25">
      <c r="A12" s="117" t="s">
        <v>38</v>
      </c>
      <c r="B12" s="117"/>
      <c r="C12" s="118">
        <f>'Base de référence'!J9</f>
        <v>234151752</v>
      </c>
      <c r="D12" s="118"/>
      <c r="E12" s="84">
        <f>SUM(E13:E15)</f>
        <v>0</v>
      </c>
    </row>
    <row r="13" spans="1:5" ht="20.149999999999999" customHeight="1" x14ac:dyDescent="0.25">
      <c r="A13" s="114" t="s">
        <v>13</v>
      </c>
      <c r="B13" s="114"/>
      <c r="C13" s="85">
        <v>50000000</v>
      </c>
      <c r="D13" s="86">
        <v>0</v>
      </c>
      <c r="E13" s="87">
        <f>D13*C13</f>
        <v>0</v>
      </c>
    </row>
    <row r="14" spans="1:5" ht="20.149999999999999" customHeight="1" x14ac:dyDescent="0.25">
      <c r="A14" s="114" t="s">
        <v>14</v>
      </c>
      <c r="B14" s="114"/>
      <c r="C14" s="85">
        <v>100000000</v>
      </c>
      <c r="D14" s="86">
        <v>0</v>
      </c>
      <c r="E14" s="87">
        <f t="shared" ref="E14:E15" si="0">D14*C14</f>
        <v>0</v>
      </c>
    </row>
    <row r="15" spans="1:5" ht="20.149999999999999" customHeight="1" x14ac:dyDescent="0.25">
      <c r="A15" s="114" t="s">
        <v>15</v>
      </c>
      <c r="B15" s="114"/>
      <c r="C15" s="85">
        <f>C12-C14-C13</f>
        <v>84151752</v>
      </c>
      <c r="D15" s="86">
        <v>0</v>
      </c>
      <c r="E15" s="87">
        <f t="shared" si="0"/>
        <v>0</v>
      </c>
    </row>
    <row r="16" spans="1:5" ht="20.149999999999999" customHeight="1" x14ac:dyDescent="0.25">
      <c r="A16" s="117" t="s">
        <v>148</v>
      </c>
      <c r="B16" s="117"/>
      <c r="C16" s="118">
        <f>'Base de référence'!J10</f>
        <v>121959359</v>
      </c>
      <c r="D16" s="118"/>
      <c r="E16" s="84">
        <f>SUM(E17:E18)</f>
        <v>0</v>
      </c>
    </row>
    <row r="17" spans="1:5" ht="20.149999999999999" customHeight="1" x14ac:dyDescent="0.25">
      <c r="A17" s="114" t="s">
        <v>13</v>
      </c>
      <c r="B17" s="114"/>
      <c r="C17" s="85">
        <v>50000000</v>
      </c>
      <c r="D17" s="86">
        <v>0</v>
      </c>
      <c r="E17" s="87">
        <f>D17*C17</f>
        <v>0</v>
      </c>
    </row>
    <row r="18" spans="1:5" ht="20.149999999999999" customHeight="1" x14ac:dyDescent="0.25">
      <c r="A18" s="114" t="s">
        <v>14</v>
      </c>
      <c r="B18" s="114"/>
      <c r="C18" s="85">
        <f>C16-C17</f>
        <v>71959359</v>
      </c>
      <c r="D18" s="86">
        <v>0</v>
      </c>
      <c r="E18" s="87">
        <f t="shared" ref="E18" si="1">D18*C18</f>
        <v>0</v>
      </c>
    </row>
    <row r="19" spans="1:5" ht="20.149999999999999" customHeight="1" x14ac:dyDescent="0.25">
      <c r="A19" s="117" t="s">
        <v>149</v>
      </c>
      <c r="B19" s="117"/>
      <c r="C19" s="118">
        <f>'Base de référence'!J11</f>
        <v>248534548</v>
      </c>
      <c r="D19" s="118"/>
      <c r="E19" s="84">
        <f>SUM(E20:E22)</f>
        <v>0</v>
      </c>
    </row>
    <row r="20" spans="1:5" ht="20.149999999999999" customHeight="1" x14ac:dyDescent="0.25">
      <c r="A20" s="114" t="s">
        <v>13</v>
      </c>
      <c r="B20" s="114"/>
      <c r="C20" s="85">
        <v>50000000</v>
      </c>
      <c r="D20" s="86">
        <v>0</v>
      </c>
      <c r="E20" s="87">
        <f>D20*C20</f>
        <v>0</v>
      </c>
    </row>
    <row r="21" spans="1:5" ht="20.149999999999999" customHeight="1" x14ac:dyDescent="0.25">
      <c r="A21" s="114" t="s">
        <v>14</v>
      </c>
      <c r="B21" s="114"/>
      <c r="C21" s="85">
        <v>100000000</v>
      </c>
      <c r="D21" s="86">
        <v>0</v>
      </c>
      <c r="E21" s="87">
        <f t="shared" ref="E21:E22" si="2">D21*C21</f>
        <v>0</v>
      </c>
    </row>
    <row r="22" spans="1:5" ht="20.149999999999999" customHeight="1" x14ac:dyDescent="0.25">
      <c r="A22" s="114" t="s">
        <v>15</v>
      </c>
      <c r="B22" s="114"/>
      <c r="C22" s="85">
        <f>C19-C21-C20</f>
        <v>98534548</v>
      </c>
      <c r="D22" s="86">
        <v>0</v>
      </c>
      <c r="E22" s="87">
        <f t="shared" si="2"/>
        <v>0</v>
      </c>
    </row>
    <row r="23" spans="1:5" ht="23.9" customHeight="1" x14ac:dyDescent="0.25">
      <c r="A23" s="117" t="s">
        <v>150</v>
      </c>
      <c r="B23" s="117"/>
      <c r="C23" s="118">
        <f>'Base de référence'!J8</f>
        <v>1002048051</v>
      </c>
      <c r="D23" s="118"/>
      <c r="E23" s="84">
        <f>SUM(E24:E29)</f>
        <v>0</v>
      </c>
    </row>
    <row r="24" spans="1:5" ht="20.149999999999999" customHeight="1" x14ac:dyDescent="0.25">
      <c r="A24" s="114" t="s">
        <v>13</v>
      </c>
      <c r="B24" s="114"/>
      <c r="C24" s="85">
        <v>50000000</v>
      </c>
      <c r="D24" s="86">
        <v>0</v>
      </c>
      <c r="E24" s="87">
        <f>D24*C24</f>
        <v>0</v>
      </c>
    </row>
    <row r="25" spans="1:5" ht="20.149999999999999" customHeight="1" x14ac:dyDescent="0.25">
      <c r="A25" s="114" t="s">
        <v>14</v>
      </c>
      <c r="B25" s="114"/>
      <c r="C25" s="85">
        <v>100000000</v>
      </c>
      <c r="D25" s="86">
        <v>0</v>
      </c>
      <c r="E25" s="87">
        <f t="shared" ref="E25:E29" si="3">D25*C25</f>
        <v>0</v>
      </c>
    </row>
    <row r="26" spans="1:5" ht="20.149999999999999" customHeight="1" x14ac:dyDescent="0.25">
      <c r="A26" s="114" t="s">
        <v>15</v>
      </c>
      <c r="B26" s="114"/>
      <c r="C26" s="85">
        <v>150000000</v>
      </c>
      <c r="D26" s="86">
        <v>0</v>
      </c>
      <c r="E26" s="87">
        <f t="shared" si="3"/>
        <v>0</v>
      </c>
    </row>
    <row r="27" spans="1:5" ht="20.149999999999999" customHeight="1" x14ac:dyDescent="0.25">
      <c r="A27" s="114" t="s">
        <v>16</v>
      </c>
      <c r="B27" s="114"/>
      <c r="C27" s="85">
        <v>200000000</v>
      </c>
      <c r="D27" s="86">
        <v>0</v>
      </c>
      <c r="E27" s="87">
        <f t="shared" si="3"/>
        <v>0</v>
      </c>
    </row>
    <row r="28" spans="1:5" ht="20.149999999999999" customHeight="1" x14ac:dyDescent="0.25">
      <c r="A28" s="114" t="s">
        <v>17</v>
      </c>
      <c r="B28" s="114"/>
      <c r="C28" s="85">
        <v>300000000</v>
      </c>
      <c r="D28" s="86">
        <v>0</v>
      </c>
      <c r="E28" s="87">
        <f t="shared" si="3"/>
        <v>0</v>
      </c>
    </row>
    <row r="29" spans="1:5" ht="20.149999999999999" customHeight="1" x14ac:dyDescent="0.25">
      <c r="A29" s="114" t="s">
        <v>18</v>
      </c>
      <c r="B29" s="114"/>
      <c r="C29" s="85">
        <f>C23-C24-C25-C26-C27-C28</f>
        <v>202048051</v>
      </c>
      <c r="D29" s="86">
        <v>0</v>
      </c>
      <c r="E29" s="87">
        <f t="shared" si="3"/>
        <v>0</v>
      </c>
    </row>
    <row r="30" spans="1:5" ht="23.9" customHeight="1" x14ac:dyDescent="0.25">
      <c r="A30" s="117" t="s">
        <v>151</v>
      </c>
      <c r="B30" s="117"/>
      <c r="C30" s="118">
        <f>+'Base de référence'!J12</f>
        <v>235646547</v>
      </c>
      <c r="D30" s="118"/>
      <c r="E30" s="84">
        <f>SUM(E31:E33)</f>
        <v>0</v>
      </c>
    </row>
    <row r="31" spans="1:5" ht="20.149999999999999" customHeight="1" x14ac:dyDescent="0.25">
      <c r="A31" s="114" t="s">
        <v>13</v>
      </c>
      <c r="B31" s="114"/>
      <c r="C31" s="85">
        <v>50000000</v>
      </c>
      <c r="D31" s="86">
        <v>0</v>
      </c>
      <c r="E31" s="87">
        <f>D31*C31</f>
        <v>0</v>
      </c>
    </row>
    <row r="32" spans="1:5" ht="20.149999999999999" customHeight="1" x14ac:dyDescent="0.25">
      <c r="A32" s="114" t="s">
        <v>14</v>
      </c>
      <c r="B32" s="114"/>
      <c r="C32" s="85">
        <v>100000000</v>
      </c>
      <c r="D32" s="86">
        <v>0</v>
      </c>
      <c r="E32" s="87">
        <f t="shared" ref="E32:E33" si="4">D32*C32</f>
        <v>0</v>
      </c>
    </row>
    <row r="33" spans="1:6" ht="20.149999999999999" customHeight="1" x14ac:dyDescent="0.25">
      <c r="A33" s="114" t="s">
        <v>15</v>
      </c>
      <c r="B33" s="114"/>
      <c r="C33" s="85">
        <f>C30-C31-C32</f>
        <v>85646547</v>
      </c>
      <c r="D33" s="86">
        <v>0</v>
      </c>
      <c r="E33" s="87">
        <f t="shared" si="4"/>
        <v>0</v>
      </c>
    </row>
    <row r="34" spans="1:6" ht="20.149999999999999" customHeight="1" x14ac:dyDescent="0.25">
      <c r="A34" s="41"/>
      <c r="B34" s="70" t="s">
        <v>204</v>
      </c>
      <c r="C34" s="69">
        <f>C12+C16+C19+C23+C30</f>
        <v>1842340257</v>
      </c>
      <c r="D34" s="21"/>
      <c r="E34" s="21"/>
      <c r="F34" s="21"/>
    </row>
    <row r="35" spans="1:6" ht="20.149999999999999" customHeight="1" x14ac:dyDescent="0.25">
      <c r="A35" s="41"/>
      <c r="B35" s="21"/>
      <c r="C35" s="5"/>
      <c r="D35" s="22"/>
      <c r="E35" s="5"/>
    </row>
    <row r="36" spans="1:6" ht="72.75" customHeight="1" x14ac:dyDescent="0.25">
      <c r="A36" s="88" t="s">
        <v>19</v>
      </c>
      <c r="B36" s="116"/>
      <c r="C36" s="13" t="s">
        <v>147</v>
      </c>
      <c r="D36" s="13" t="s">
        <v>11</v>
      </c>
      <c r="E36" s="13" t="s">
        <v>152</v>
      </c>
    </row>
    <row r="37" spans="1:6" ht="23.9" customHeight="1" x14ac:dyDescent="0.25">
      <c r="A37" s="117" t="s">
        <v>153</v>
      </c>
      <c r="B37" s="117"/>
      <c r="C37" s="118">
        <f>'Base de référence'!J7</f>
        <v>1899864440</v>
      </c>
      <c r="D37" s="118"/>
      <c r="E37" s="84">
        <f>SUM(E38:E43)</f>
        <v>0</v>
      </c>
    </row>
    <row r="38" spans="1:6" ht="20.149999999999999" customHeight="1" x14ac:dyDescent="0.25">
      <c r="A38" s="114" t="s">
        <v>13</v>
      </c>
      <c r="B38" s="114"/>
      <c r="C38" s="85">
        <v>50000000</v>
      </c>
      <c r="D38" s="86">
        <v>0</v>
      </c>
      <c r="E38" s="87">
        <f>D38*C38</f>
        <v>0</v>
      </c>
    </row>
    <row r="39" spans="1:6" ht="20.149999999999999" customHeight="1" x14ac:dyDescent="0.25">
      <c r="A39" s="114" t="s">
        <v>14</v>
      </c>
      <c r="B39" s="114"/>
      <c r="C39" s="85">
        <v>100000000</v>
      </c>
      <c r="D39" s="86">
        <v>0</v>
      </c>
      <c r="E39" s="87">
        <f t="shared" ref="E39:E99" si="5">D39*C39</f>
        <v>0</v>
      </c>
    </row>
    <row r="40" spans="1:6" ht="20.149999999999999" customHeight="1" x14ac:dyDescent="0.25">
      <c r="A40" s="114" t="s">
        <v>15</v>
      </c>
      <c r="B40" s="114"/>
      <c r="C40" s="85">
        <v>150000000</v>
      </c>
      <c r="D40" s="86">
        <v>0</v>
      </c>
      <c r="E40" s="87">
        <f t="shared" si="5"/>
        <v>0</v>
      </c>
    </row>
    <row r="41" spans="1:6" ht="20.149999999999999" customHeight="1" x14ac:dyDescent="0.25">
      <c r="A41" s="114" t="s">
        <v>16</v>
      </c>
      <c r="B41" s="114"/>
      <c r="C41" s="85">
        <v>200000000</v>
      </c>
      <c r="D41" s="86">
        <v>0</v>
      </c>
      <c r="E41" s="87">
        <f t="shared" si="5"/>
        <v>0</v>
      </c>
    </row>
    <row r="42" spans="1:6" ht="20.149999999999999" customHeight="1" x14ac:dyDescent="0.25">
      <c r="A42" s="114" t="s">
        <v>17</v>
      </c>
      <c r="B42" s="114"/>
      <c r="C42" s="85">
        <v>300000000</v>
      </c>
      <c r="D42" s="86">
        <v>0</v>
      </c>
      <c r="E42" s="87">
        <f t="shared" si="5"/>
        <v>0</v>
      </c>
    </row>
    <row r="43" spans="1:6" ht="20.149999999999999" customHeight="1" x14ac:dyDescent="0.25">
      <c r="A43" s="114" t="s">
        <v>18</v>
      </c>
      <c r="B43" s="114"/>
      <c r="C43" s="85">
        <f>C37-C38-C39-C40-C41-C42</f>
        <v>1099864440</v>
      </c>
      <c r="D43" s="86">
        <v>0</v>
      </c>
      <c r="E43" s="87">
        <f t="shared" si="5"/>
        <v>0</v>
      </c>
    </row>
    <row r="44" spans="1:6" ht="23.9" customHeight="1" x14ac:dyDescent="0.25">
      <c r="A44" s="117" t="s">
        <v>154</v>
      </c>
      <c r="B44" s="117"/>
      <c r="C44" s="118">
        <f>'Base de référence'!J13</f>
        <v>2357628912</v>
      </c>
      <c r="D44" s="118"/>
      <c r="E44" s="84">
        <f>SUM(E45:E50)</f>
        <v>0</v>
      </c>
    </row>
    <row r="45" spans="1:6" ht="20.149999999999999" customHeight="1" x14ac:dyDescent="0.25">
      <c r="A45" s="114" t="s">
        <v>13</v>
      </c>
      <c r="B45" s="114"/>
      <c r="C45" s="85">
        <v>50000000</v>
      </c>
      <c r="D45" s="86">
        <v>0</v>
      </c>
      <c r="E45" s="87">
        <f t="shared" si="5"/>
        <v>0</v>
      </c>
    </row>
    <row r="46" spans="1:6" ht="20.149999999999999" customHeight="1" x14ac:dyDescent="0.25">
      <c r="A46" s="114" t="s">
        <v>14</v>
      </c>
      <c r="B46" s="114"/>
      <c r="C46" s="85">
        <v>100000000</v>
      </c>
      <c r="D46" s="86">
        <v>0</v>
      </c>
      <c r="E46" s="87">
        <f t="shared" si="5"/>
        <v>0</v>
      </c>
    </row>
    <row r="47" spans="1:6" ht="20.149999999999999" customHeight="1" x14ac:dyDescent="0.25">
      <c r="A47" s="114" t="s">
        <v>15</v>
      </c>
      <c r="B47" s="114"/>
      <c r="C47" s="85">
        <v>150000000</v>
      </c>
      <c r="D47" s="86">
        <v>0</v>
      </c>
      <c r="E47" s="87">
        <f t="shared" si="5"/>
        <v>0</v>
      </c>
    </row>
    <row r="48" spans="1:6" ht="20.149999999999999" customHeight="1" x14ac:dyDescent="0.25">
      <c r="A48" s="114" t="s">
        <v>16</v>
      </c>
      <c r="B48" s="114"/>
      <c r="C48" s="85">
        <v>200000000</v>
      </c>
      <c r="D48" s="86">
        <v>0</v>
      </c>
      <c r="E48" s="87">
        <f t="shared" si="5"/>
        <v>0</v>
      </c>
    </row>
    <row r="49" spans="1:5" ht="20.149999999999999" customHeight="1" x14ac:dyDescent="0.25">
      <c r="A49" s="114" t="s">
        <v>17</v>
      </c>
      <c r="B49" s="114"/>
      <c r="C49" s="85">
        <v>300000000</v>
      </c>
      <c r="D49" s="86">
        <v>0</v>
      </c>
      <c r="E49" s="87">
        <f t="shared" si="5"/>
        <v>0</v>
      </c>
    </row>
    <row r="50" spans="1:5" ht="20.149999999999999" customHeight="1" x14ac:dyDescent="0.25">
      <c r="A50" s="114" t="s">
        <v>39</v>
      </c>
      <c r="B50" s="114"/>
      <c r="C50" s="85">
        <f>C44-800000000</f>
        <v>1557628912</v>
      </c>
      <c r="D50" s="86">
        <v>0</v>
      </c>
      <c r="E50" s="87">
        <f t="shared" si="5"/>
        <v>0</v>
      </c>
    </row>
    <row r="51" spans="1:5" ht="23.9" customHeight="1" x14ac:dyDescent="0.25">
      <c r="A51" s="117" t="s">
        <v>155</v>
      </c>
      <c r="B51" s="117"/>
      <c r="C51" s="118">
        <f>'Base de référence'!J14</f>
        <v>1640186108</v>
      </c>
      <c r="D51" s="118"/>
      <c r="E51" s="84">
        <f>SUM(E52:E57)</f>
        <v>0</v>
      </c>
    </row>
    <row r="52" spans="1:5" ht="20.149999999999999" customHeight="1" x14ac:dyDescent="0.25">
      <c r="A52" s="114" t="s">
        <v>13</v>
      </c>
      <c r="B52" s="114"/>
      <c r="C52" s="85">
        <v>50000000</v>
      </c>
      <c r="D52" s="86">
        <v>0</v>
      </c>
      <c r="E52" s="87">
        <f t="shared" si="5"/>
        <v>0</v>
      </c>
    </row>
    <row r="53" spans="1:5" ht="20.149999999999999" customHeight="1" x14ac:dyDescent="0.25">
      <c r="A53" s="114" t="s">
        <v>14</v>
      </c>
      <c r="B53" s="114"/>
      <c r="C53" s="85">
        <v>100000000</v>
      </c>
      <c r="D53" s="86">
        <v>0</v>
      </c>
      <c r="E53" s="87">
        <f t="shared" si="5"/>
        <v>0</v>
      </c>
    </row>
    <row r="54" spans="1:5" ht="20.149999999999999" customHeight="1" x14ac:dyDescent="0.25">
      <c r="A54" s="114" t="s">
        <v>15</v>
      </c>
      <c r="B54" s="114"/>
      <c r="C54" s="85">
        <v>150000000</v>
      </c>
      <c r="D54" s="86">
        <v>0</v>
      </c>
      <c r="E54" s="87">
        <f t="shared" si="5"/>
        <v>0</v>
      </c>
    </row>
    <row r="55" spans="1:5" ht="20.149999999999999" customHeight="1" x14ac:dyDescent="0.25">
      <c r="A55" s="114" t="s">
        <v>16</v>
      </c>
      <c r="B55" s="114"/>
      <c r="C55" s="85">
        <v>200000000</v>
      </c>
      <c r="D55" s="86">
        <v>0</v>
      </c>
      <c r="E55" s="87">
        <f t="shared" si="5"/>
        <v>0</v>
      </c>
    </row>
    <row r="56" spans="1:5" ht="20.149999999999999" customHeight="1" x14ac:dyDescent="0.25">
      <c r="A56" s="114" t="s">
        <v>17</v>
      </c>
      <c r="B56" s="114"/>
      <c r="C56" s="85">
        <v>300000000</v>
      </c>
      <c r="D56" s="86">
        <v>0</v>
      </c>
      <c r="E56" s="87">
        <f t="shared" si="5"/>
        <v>0</v>
      </c>
    </row>
    <row r="57" spans="1:5" ht="20.149999999999999" customHeight="1" x14ac:dyDescent="0.25">
      <c r="A57" s="114" t="s">
        <v>39</v>
      </c>
      <c r="B57" s="114"/>
      <c r="C57" s="85">
        <f>C51-800000000</f>
        <v>840186108</v>
      </c>
      <c r="D57" s="86">
        <v>0</v>
      </c>
      <c r="E57" s="87">
        <f t="shared" si="5"/>
        <v>0</v>
      </c>
    </row>
    <row r="58" spans="1:5" ht="23.9" customHeight="1" x14ac:dyDescent="0.25">
      <c r="A58" s="117" t="s">
        <v>156</v>
      </c>
      <c r="B58" s="117"/>
      <c r="C58" s="118">
        <f>'Base de référence'!J15</f>
        <v>3130806289</v>
      </c>
      <c r="D58" s="118"/>
      <c r="E58" s="84">
        <f>SUM(E59:E64)</f>
        <v>0</v>
      </c>
    </row>
    <row r="59" spans="1:5" ht="20.149999999999999" customHeight="1" x14ac:dyDescent="0.25">
      <c r="A59" s="114" t="s">
        <v>13</v>
      </c>
      <c r="B59" s="114"/>
      <c r="C59" s="85">
        <v>50000000</v>
      </c>
      <c r="D59" s="86">
        <v>0</v>
      </c>
      <c r="E59" s="87">
        <f t="shared" si="5"/>
        <v>0</v>
      </c>
    </row>
    <row r="60" spans="1:5" ht="20.149999999999999" customHeight="1" x14ac:dyDescent="0.25">
      <c r="A60" s="114" t="s">
        <v>14</v>
      </c>
      <c r="B60" s="114"/>
      <c r="C60" s="85">
        <v>100000000</v>
      </c>
      <c r="D60" s="86">
        <v>0</v>
      </c>
      <c r="E60" s="87">
        <f t="shared" si="5"/>
        <v>0</v>
      </c>
    </row>
    <row r="61" spans="1:5" ht="20.149999999999999" customHeight="1" x14ac:dyDescent="0.25">
      <c r="A61" s="114" t="s">
        <v>15</v>
      </c>
      <c r="B61" s="114"/>
      <c r="C61" s="85">
        <v>150000000</v>
      </c>
      <c r="D61" s="86">
        <v>0</v>
      </c>
      <c r="E61" s="87">
        <f t="shared" si="5"/>
        <v>0</v>
      </c>
    </row>
    <row r="62" spans="1:5" ht="20.149999999999999" customHeight="1" x14ac:dyDescent="0.25">
      <c r="A62" s="114" t="s">
        <v>16</v>
      </c>
      <c r="B62" s="114"/>
      <c r="C62" s="85">
        <v>200000000</v>
      </c>
      <c r="D62" s="86">
        <v>0</v>
      </c>
      <c r="E62" s="87">
        <f t="shared" si="5"/>
        <v>0</v>
      </c>
    </row>
    <row r="63" spans="1:5" ht="20.149999999999999" customHeight="1" x14ac:dyDescent="0.25">
      <c r="A63" s="114" t="s">
        <v>17</v>
      </c>
      <c r="B63" s="114"/>
      <c r="C63" s="85">
        <v>300000000</v>
      </c>
      <c r="D63" s="86">
        <v>0</v>
      </c>
      <c r="E63" s="87">
        <f t="shared" si="5"/>
        <v>0</v>
      </c>
    </row>
    <row r="64" spans="1:5" ht="20.149999999999999" customHeight="1" x14ac:dyDescent="0.25">
      <c r="A64" s="114" t="s">
        <v>39</v>
      </c>
      <c r="B64" s="114"/>
      <c r="C64" s="85">
        <f>C58-800000000</f>
        <v>2330806289</v>
      </c>
      <c r="D64" s="86">
        <v>0</v>
      </c>
      <c r="E64" s="87">
        <f t="shared" si="5"/>
        <v>0</v>
      </c>
    </row>
    <row r="65" spans="1:5" ht="23.9" customHeight="1" x14ac:dyDescent="0.25">
      <c r="A65" s="117" t="s">
        <v>157</v>
      </c>
      <c r="B65" s="117"/>
      <c r="C65" s="118">
        <f>'Base de référence'!J16</f>
        <v>3212658611</v>
      </c>
      <c r="D65" s="118"/>
      <c r="E65" s="84">
        <f>SUM(E66:E71)</f>
        <v>0</v>
      </c>
    </row>
    <row r="66" spans="1:5" ht="20.149999999999999" customHeight="1" x14ac:dyDescent="0.25">
      <c r="A66" s="114" t="s">
        <v>13</v>
      </c>
      <c r="B66" s="114"/>
      <c r="C66" s="85">
        <v>50000000</v>
      </c>
      <c r="D66" s="86">
        <v>0</v>
      </c>
      <c r="E66" s="87">
        <f t="shared" si="5"/>
        <v>0</v>
      </c>
    </row>
    <row r="67" spans="1:5" ht="20.149999999999999" customHeight="1" x14ac:dyDescent="0.25">
      <c r="A67" s="114" t="s">
        <v>14</v>
      </c>
      <c r="B67" s="114"/>
      <c r="C67" s="85">
        <v>100000000</v>
      </c>
      <c r="D67" s="86">
        <v>0</v>
      </c>
      <c r="E67" s="87">
        <f t="shared" si="5"/>
        <v>0</v>
      </c>
    </row>
    <row r="68" spans="1:5" ht="20.149999999999999" customHeight="1" x14ac:dyDescent="0.25">
      <c r="A68" s="114" t="s">
        <v>15</v>
      </c>
      <c r="B68" s="114"/>
      <c r="C68" s="85">
        <v>150000000</v>
      </c>
      <c r="D68" s="86">
        <v>0</v>
      </c>
      <c r="E68" s="87">
        <f t="shared" si="5"/>
        <v>0</v>
      </c>
    </row>
    <row r="69" spans="1:5" ht="20.149999999999999" customHeight="1" x14ac:dyDescent="0.25">
      <c r="A69" s="114" t="s">
        <v>16</v>
      </c>
      <c r="B69" s="114"/>
      <c r="C69" s="85">
        <v>200000000</v>
      </c>
      <c r="D69" s="86">
        <v>0</v>
      </c>
      <c r="E69" s="87">
        <f t="shared" si="5"/>
        <v>0</v>
      </c>
    </row>
    <row r="70" spans="1:5" ht="20.149999999999999" customHeight="1" x14ac:dyDescent="0.25">
      <c r="A70" s="114" t="s">
        <v>17</v>
      </c>
      <c r="B70" s="114"/>
      <c r="C70" s="85">
        <v>300000000</v>
      </c>
      <c r="D70" s="86">
        <v>0</v>
      </c>
      <c r="E70" s="87">
        <f t="shared" si="5"/>
        <v>0</v>
      </c>
    </row>
    <row r="71" spans="1:5" ht="20.149999999999999" customHeight="1" x14ac:dyDescent="0.25">
      <c r="A71" s="114" t="s">
        <v>39</v>
      </c>
      <c r="B71" s="114"/>
      <c r="C71" s="85">
        <f>C65-800000000</f>
        <v>2412658611</v>
      </c>
      <c r="D71" s="86">
        <v>0</v>
      </c>
      <c r="E71" s="87">
        <f t="shared" si="5"/>
        <v>0</v>
      </c>
    </row>
    <row r="72" spans="1:5" ht="23.9" customHeight="1" x14ac:dyDescent="0.25">
      <c r="A72" s="117" t="s">
        <v>158</v>
      </c>
      <c r="B72" s="117"/>
      <c r="C72" s="118">
        <f>'Base de référence'!J17</f>
        <v>2151466054</v>
      </c>
      <c r="D72" s="118"/>
      <c r="E72" s="84">
        <f>SUM(E73:E77)</f>
        <v>0</v>
      </c>
    </row>
    <row r="73" spans="1:5" ht="20.149999999999999" customHeight="1" x14ac:dyDescent="0.25">
      <c r="A73" s="114" t="s">
        <v>13</v>
      </c>
      <c r="B73" s="114"/>
      <c r="C73" s="85">
        <v>50000000</v>
      </c>
      <c r="D73" s="86">
        <v>0</v>
      </c>
      <c r="E73" s="87">
        <f t="shared" si="5"/>
        <v>0</v>
      </c>
    </row>
    <row r="74" spans="1:5" ht="20.149999999999999" customHeight="1" x14ac:dyDescent="0.25">
      <c r="A74" s="114" t="s">
        <v>14</v>
      </c>
      <c r="B74" s="114"/>
      <c r="C74" s="85">
        <v>100000000</v>
      </c>
      <c r="D74" s="86">
        <v>0</v>
      </c>
      <c r="E74" s="87">
        <f t="shared" si="5"/>
        <v>0</v>
      </c>
    </row>
    <row r="75" spans="1:5" ht="20.149999999999999" customHeight="1" x14ac:dyDescent="0.25">
      <c r="A75" s="114" t="s">
        <v>15</v>
      </c>
      <c r="B75" s="114"/>
      <c r="C75" s="85">
        <v>150000000</v>
      </c>
      <c r="D75" s="86">
        <v>0</v>
      </c>
      <c r="E75" s="87">
        <f t="shared" si="5"/>
        <v>0</v>
      </c>
    </row>
    <row r="76" spans="1:5" ht="20.149999999999999" customHeight="1" x14ac:dyDescent="0.25">
      <c r="A76" s="114" t="s">
        <v>16</v>
      </c>
      <c r="B76" s="114"/>
      <c r="C76" s="85">
        <v>200000000</v>
      </c>
      <c r="D76" s="86">
        <v>0</v>
      </c>
      <c r="E76" s="87">
        <f t="shared" si="5"/>
        <v>0</v>
      </c>
    </row>
    <row r="77" spans="1:5" ht="20.149999999999999" customHeight="1" x14ac:dyDescent="0.25">
      <c r="A77" s="114" t="s">
        <v>17</v>
      </c>
      <c r="B77" s="114"/>
      <c r="C77" s="85">
        <f>C72-C73-C74-C75-C76</f>
        <v>1651466054</v>
      </c>
      <c r="D77" s="86">
        <v>0</v>
      </c>
      <c r="E77" s="87">
        <f t="shared" si="5"/>
        <v>0</v>
      </c>
    </row>
    <row r="78" spans="1:5" ht="23.9" customHeight="1" x14ac:dyDescent="0.25">
      <c r="A78" s="117" t="s">
        <v>203</v>
      </c>
      <c r="B78" s="117"/>
      <c r="C78" s="118">
        <f>'Base de référence'!J18</f>
        <v>608988292</v>
      </c>
      <c r="D78" s="118"/>
      <c r="E78" s="84">
        <f>SUM(E79:E83)</f>
        <v>0</v>
      </c>
    </row>
    <row r="79" spans="1:5" ht="20.149999999999999" customHeight="1" x14ac:dyDescent="0.25">
      <c r="A79" s="114" t="s">
        <v>13</v>
      </c>
      <c r="B79" s="114"/>
      <c r="C79" s="85">
        <v>50000000</v>
      </c>
      <c r="D79" s="86">
        <v>0</v>
      </c>
      <c r="E79" s="87">
        <f t="shared" si="5"/>
        <v>0</v>
      </c>
    </row>
    <row r="80" spans="1:5" ht="20.149999999999999" customHeight="1" x14ac:dyDescent="0.25">
      <c r="A80" s="114" t="s">
        <v>14</v>
      </c>
      <c r="B80" s="114"/>
      <c r="C80" s="85">
        <v>100000000</v>
      </c>
      <c r="D80" s="86">
        <v>0</v>
      </c>
      <c r="E80" s="87">
        <f t="shared" si="5"/>
        <v>0</v>
      </c>
    </row>
    <row r="81" spans="1:5" ht="20.149999999999999" customHeight="1" x14ac:dyDescent="0.25">
      <c r="A81" s="114" t="s">
        <v>15</v>
      </c>
      <c r="B81" s="114"/>
      <c r="C81" s="85">
        <v>150000000</v>
      </c>
      <c r="D81" s="86">
        <v>0</v>
      </c>
      <c r="E81" s="87">
        <f t="shared" si="5"/>
        <v>0</v>
      </c>
    </row>
    <row r="82" spans="1:5" ht="20.149999999999999" customHeight="1" x14ac:dyDescent="0.25">
      <c r="A82" s="114" t="s">
        <v>16</v>
      </c>
      <c r="B82" s="114"/>
      <c r="C82" s="85">
        <v>200000000</v>
      </c>
      <c r="D82" s="86">
        <v>0</v>
      </c>
      <c r="E82" s="87">
        <f t="shared" si="5"/>
        <v>0</v>
      </c>
    </row>
    <row r="83" spans="1:5" ht="20.149999999999999" customHeight="1" x14ac:dyDescent="0.25">
      <c r="A83" s="114" t="s">
        <v>17</v>
      </c>
      <c r="B83" s="114"/>
      <c r="C83" s="85">
        <f>C78-C79-C80-C81-C82</f>
        <v>108988292</v>
      </c>
      <c r="D83" s="86">
        <v>0</v>
      </c>
      <c r="E83" s="87">
        <f t="shared" si="5"/>
        <v>0</v>
      </c>
    </row>
    <row r="84" spans="1:5" ht="23.9" customHeight="1" x14ac:dyDescent="0.25">
      <c r="A84" s="117" t="s">
        <v>159</v>
      </c>
      <c r="B84" s="117"/>
      <c r="C84" s="118">
        <f>'Base de référence'!J19</f>
        <v>256191079</v>
      </c>
      <c r="D84" s="118"/>
      <c r="E84" s="84">
        <f>SUM(E85:E87)</f>
        <v>0</v>
      </c>
    </row>
    <row r="85" spans="1:5" ht="20.149999999999999" customHeight="1" x14ac:dyDescent="0.25">
      <c r="A85" s="114" t="s">
        <v>13</v>
      </c>
      <c r="B85" s="114"/>
      <c r="C85" s="85">
        <v>50000000</v>
      </c>
      <c r="D85" s="86">
        <v>0</v>
      </c>
      <c r="E85" s="87">
        <f t="shared" si="5"/>
        <v>0</v>
      </c>
    </row>
    <row r="86" spans="1:5" ht="20.149999999999999" customHeight="1" x14ac:dyDescent="0.25">
      <c r="A86" s="114" t="s">
        <v>14</v>
      </c>
      <c r="B86" s="114"/>
      <c r="C86" s="85">
        <v>100000000</v>
      </c>
      <c r="D86" s="86">
        <v>0</v>
      </c>
      <c r="E86" s="87">
        <f t="shared" si="5"/>
        <v>0</v>
      </c>
    </row>
    <row r="87" spans="1:5" ht="20.149999999999999" customHeight="1" x14ac:dyDescent="0.25">
      <c r="A87" s="114" t="s">
        <v>15</v>
      </c>
      <c r="B87" s="114"/>
      <c r="C87" s="85">
        <f>C84-C85-C86</f>
        <v>106191079</v>
      </c>
      <c r="D87" s="86">
        <v>0</v>
      </c>
      <c r="E87" s="87">
        <f t="shared" si="5"/>
        <v>0</v>
      </c>
    </row>
    <row r="88" spans="1:5" ht="23.9" customHeight="1" x14ac:dyDescent="0.25">
      <c r="A88" s="117" t="s">
        <v>160</v>
      </c>
      <c r="B88" s="117"/>
      <c r="C88" s="118">
        <f>'Base de référence'!J20</f>
        <v>629428238</v>
      </c>
      <c r="D88" s="118"/>
      <c r="E88" s="84">
        <f>SUM(E89:E93)</f>
        <v>0</v>
      </c>
    </row>
    <row r="89" spans="1:5" ht="20.149999999999999" customHeight="1" x14ac:dyDescent="0.25">
      <c r="A89" s="114" t="s">
        <v>13</v>
      </c>
      <c r="B89" s="114"/>
      <c r="C89" s="85">
        <v>50000000</v>
      </c>
      <c r="D89" s="86">
        <v>0</v>
      </c>
      <c r="E89" s="87">
        <f t="shared" si="5"/>
        <v>0</v>
      </c>
    </row>
    <row r="90" spans="1:5" ht="20.149999999999999" customHeight="1" x14ac:dyDescent="0.25">
      <c r="A90" s="114" t="s">
        <v>14</v>
      </c>
      <c r="B90" s="114"/>
      <c r="C90" s="85">
        <v>100000000</v>
      </c>
      <c r="D90" s="86">
        <v>0</v>
      </c>
      <c r="E90" s="87">
        <f t="shared" si="5"/>
        <v>0</v>
      </c>
    </row>
    <row r="91" spans="1:5" ht="20.149999999999999" customHeight="1" x14ac:dyDescent="0.25">
      <c r="A91" s="114" t="s">
        <v>15</v>
      </c>
      <c r="B91" s="114"/>
      <c r="C91" s="85">
        <v>150000000</v>
      </c>
      <c r="D91" s="86">
        <v>0</v>
      </c>
      <c r="E91" s="87">
        <f t="shared" si="5"/>
        <v>0</v>
      </c>
    </row>
    <row r="92" spans="1:5" ht="20.149999999999999" customHeight="1" x14ac:dyDescent="0.25">
      <c r="A92" s="114" t="s">
        <v>16</v>
      </c>
      <c r="B92" s="114"/>
      <c r="C92" s="85">
        <v>200000000</v>
      </c>
      <c r="D92" s="86">
        <v>0</v>
      </c>
      <c r="E92" s="87">
        <f t="shared" si="5"/>
        <v>0</v>
      </c>
    </row>
    <row r="93" spans="1:5" ht="20.149999999999999" customHeight="1" x14ac:dyDescent="0.25">
      <c r="A93" s="114" t="s">
        <v>17</v>
      </c>
      <c r="B93" s="114"/>
      <c r="C93" s="85">
        <f>C88-C89-C90-C91-C92</f>
        <v>129428238</v>
      </c>
      <c r="D93" s="86">
        <v>0</v>
      </c>
      <c r="E93" s="87">
        <f t="shared" si="5"/>
        <v>0</v>
      </c>
    </row>
    <row r="94" spans="1:5" ht="23.9" customHeight="1" x14ac:dyDescent="0.25">
      <c r="A94" s="117" t="s">
        <v>161</v>
      </c>
      <c r="B94" s="117"/>
      <c r="C94" s="118">
        <f>'Base de référence'!J21</f>
        <v>902868583</v>
      </c>
      <c r="D94" s="118"/>
      <c r="E94" s="84">
        <f>SUM(E95:E100)</f>
        <v>0</v>
      </c>
    </row>
    <row r="95" spans="1:5" ht="20.149999999999999" customHeight="1" x14ac:dyDescent="0.25">
      <c r="A95" s="114" t="s">
        <v>13</v>
      </c>
      <c r="B95" s="114"/>
      <c r="C95" s="85">
        <v>50000000</v>
      </c>
      <c r="D95" s="86">
        <v>0</v>
      </c>
      <c r="E95" s="87">
        <f t="shared" si="5"/>
        <v>0</v>
      </c>
    </row>
    <row r="96" spans="1:5" ht="20.149999999999999" customHeight="1" x14ac:dyDescent="0.25">
      <c r="A96" s="114" t="s">
        <v>14</v>
      </c>
      <c r="B96" s="114"/>
      <c r="C96" s="85">
        <v>100000000</v>
      </c>
      <c r="D96" s="86">
        <v>0</v>
      </c>
      <c r="E96" s="87">
        <f t="shared" si="5"/>
        <v>0</v>
      </c>
    </row>
    <row r="97" spans="1:8" ht="20.149999999999999" customHeight="1" x14ac:dyDescent="0.25">
      <c r="A97" s="114" t="s">
        <v>15</v>
      </c>
      <c r="B97" s="114"/>
      <c r="C97" s="85">
        <v>150000000</v>
      </c>
      <c r="D97" s="86">
        <v>0</v>
      </c>
      <c r="E97" s="87">
        <f t="shared" si="5"/>
        <v>0</v>
      </c>
    </row>
    <row r="98" spans="1:8" ht="20.149999999999999" customHeight="1" x14ac:dyDescent="0.25">
      <c r="A98" s="114" t="s">
        <v>16</v>
      </c>
      <c r="B98" s="114"/>
      <c r="C98" s="85">
        <v>200000000</v>
      </c>
      <c r="D98" s="86">
        <v>0</v>
      </c>
      <c r="E98" s="87">
        <f t="shared" si="5"/>
        <v>0</v>
      </c>
    </row>
    <row r="99" spans="1:8" ht="20.149999999999999" customHeight="1" x14ac:dyDescent="0.25">
      <c r="A99" s="114" t="s">
        <v>17</v>
      </c>
      <c r="B99" s="114"/>
      <c r="C99" s="85">
        <v>300000000</v>
      </c>
      <c r="D99" s="86">
        <v>0</v>
      </c>
      <c r="E99" s="87">
        <f t="shared" si="5"/>
        <v>0</v>
      </c>
    </row>
    <row r="100" spans="1:8" ht="20.149999999999999" customHeight="1" x14ac:dyDescent="0.25">
      <c r="A100" s="114" t="s">
        <v>18</v>
      </c>
      <c r="B100" s="114"/>
      <c r="C100" s="85">
        <f>C94-800000000</f>
        <v>102868583</v>
      </c>
      <c r="D100" s="86">
        <v>0</v>
      </c>
      <c r="E100" s="87">
        <f t="shared" ref="E100" si="6">D100*C100</f>
        <v>0</v>
      </c>
    </row>
    <row r="101" spans="1:8" ht="23.9" customHeight="1" x14ac:dyDescent="0.25">
      <c r="A101" s="117" t="s">
        <v>162</v>
      </c>
      <c r="B101" s="117"/>
      <c r="C101" s="118">
        <f>'Base de référence'!J22</f>
        <v>274417330</v>
      </c>
      <c r="D101" s="118"/>
      <c r="E101" s="84">
        <f>SUM(E102:E104)</f>
        <v>0</v>
      </c>
    </row>
    <row r="102" spans="1:8" ht="20.149999999999999" customHeight="1" x14ac:dyDescent="0.25">
      <c r="A102" s="114" t="s">
        <v>13</v>
      </c>
      <c r="B102" s="114"/>
      <c r="C102" s="85">
        <v>50000000</v>
      </c>
      <c r="D102" s="86">
        <v>0</v>
      </c>
      <c r="E102" s="87">
        <f t="shared" ref="E102:E104" si="7">D102*C102</f>
        <v>0</v>
      </c>
    </row>
    <row r="103" spans="1:8" ht="20.149999999999999" customHeight="1" x14ac:dyDescent="0.25">
      <c r="A103" s="114" t="s">
        <v>14</v>
      </c>
      <c r="B103" s="114"/>
      <c r="C103" s="85">
        <v>100000000</v>
      </c>
      <c r="D103" s="86">
        <v>0</v>
      </c>
      <c r="E103" s="87">
        <f t="shared" si="7"/>
        <v>0</v>
      </c>
    </row>
    <row r="104" spans="1:8" ht="20.149999999999999" customHeight="1" x14ac:dyDescent="0.25">
      <c r="A104" s="114" t="s">
        <v>15</v>
      </c>
      <c r="B104" s="114"/>
      <c r="C104" s="85">
        <f>C101-C102-C103</f>
        <v>124417330</v>
      </c>
      <c r="D104" s="86">
        <v>0</v>
      </c>
      <c r="E104" s="87">
        <f t="shared" si="7"/>
        <v>0</v>
      </c>
    </row>
    <row r="105" spans="1:8" ht="23.9" customHeight="1" x14ac:dyDescent="0.25">
      <c r="A105" s="117" t="s">
        <v>163</v>
      </c>
      <c r="B105" s="117"/>
      <c r="C105" s="118">
        <f>'Base de référence'!J23</f>
        <v>376583550</v>
      </c>
      <c r="D105" s="118"/>
      <c r="E105" s="84">
        <f>SUM(E106:E108)</f>
        <v>0</v>
      </c>
    </row>
    <row r="106" spans="1:8" ht="20.149999999999999" customHeight="1" x14ac:dyDescent="0.25">
      <c r="A106" s="114" t="s">
        <v>13</v>
      </c>
      <c r="B106" s="114"/>
      <c r="C106" s="85">
        <v>50000000</v>
      </c>
      <c r="D106" s="86">
        <v>0</v>
      </c>
      <c r="E106" s="87">
        <f t="shared" ref="E106:E108" si="8">D106*C106</f>
        <v>0</v>
      </c>
    </row>
    <row r="107" spans="1:8" ht="20.149999999999999" customHeight="1" x14ac:dyDescent="0.25">
      <c r="A107" s="114" t="s">
        <v>14</v>
      </c>
      <c r="B107" s="114"/>
      <c r="C107" s="85">
        <v>100000000</v>
      </c>
      <c r="D107" s="86">
        <v>0</v>
      </c>
      <c r="E107" s="87">
        <f t="shared" si="8"/>
        <v>0</v>
      </c>
    </row>
    <row r="108" spans="1:8" ht="20.149999999999999" customHeight="1" x14ac:dyDescent="0.25">
      <c r="A108" s="114" t="s">
        <v>15</v>
      </c>
      <c r="B108" s="114"/>
      <c r="C108" s="85">
        <f>C105-C106-C107</f>
        <v>226583550</v>
      </c>
      <c r="D108" s="86">
        <v>0</v>
      </c>
      <c r="E108" s="87">
        <f t="shared" si="8"/>
        <v>0</v>
      </c>
    </row>
    <row r="109" spans="1:8" ht="23.9" customHeight="1" x14ac:dyDescent="0.25">
      <c r="A109" s="117" t="s">
        <v>164</v>
      </c>
      <c r="B109" s="117"/>
      <c r="C109" s="118">
        <f>'Base de référence'!J24</f>
        <v>1072507348</v>
      </c>
      <c r="D109" s="118"/>
      <c r="E109" s="84">
        <f>SUM(E110:E115)</f>
        <v>0</v>
      </c>
    </row>
    <row r="110" spans="1:8" ht="20.149999999999999" customHeight="1" x14ac:dyDescent="0.25">
      <c r="A110" s="114" t="s">
        <v>13</v>
      </c>
      <c r="B110" s="114"/>
      <c r="C110" s="85">
        <v>50000000</v>
      </c>
      <c r="D110" s="86">
        <v>0</v>
      </c>
      <c r="E110" s="87">
        <f t="shared" ref="E110:E115" si="9">D110*C110</f>
        <v>0</v>
      </c>
    </row>
    <row r="111" spans="1:8" ht="20.149999999999999" customHeight="1" x14ac:dyDescent="0.25">
      <c r="A111" s="114" t="s">
        <v>14</v>
      </c>
      <c r="B111" s="114"/>
      <c r="C111" s="85">
        <v>100000000</v>
      </c>
      <c r="D111" s="86">
        <v>0</v>
      </c>
      <c r="E111" s="87">
        <f t="shared" si="9"/>
        <v>0</v>
      </c>
      <c r="H111" s="23"/>
    </row>
    <row r="112" spans="1:8" ht="20.149999999999999" customHeight="1" x14ac:dyDescent="0.25">
      <c r="A112" s="114" t="s">
        <v>15</v>
      </c>
      <c r="B112" s="114"/>
      <c r="C112" s="85">
        <v>150000000</v>
      </c>
      <c r="D112" s="86">
        <v>0</v>
      </c>
      <c r="E112" s="87">
        <f t="shared" si="9"/>
        <v>0</v>
      </c>
      <c r="H112" s="23"/>
    </row>
    <row r="113" spans="1:8" ht="20.149999999999999" customHeight="1" x14ac:dyDescent="0.25">
      <c r="A113" s="114" t="s">
        <v>16</v>
      </c>
      <c r="B113" s="114"/>
      <c r="C113" s="85">
        <v>200000000</v>
      </c>
      <c r="D113" s="86">
        <v>0</v>
      </c>
      <c r="E113" s="87">
        <f t="shared" si="9"/>
        <v>0</v>
      </c>
      <c r="H113" s="23"/>
    </row>
    <row r="114" spans="1:8" ht="20.149999999999999" customHeight="1" x14ac:dyDescent="0.25">
      <c r="A114" s="114" t="s">
        <v>17</v>
      </c>
      <c r="B114" s="114"/>
      <c r="C114" s="85">
        <v>300000000</v>
      </c>
      <c r="D114" s="86">
        <v>0</v>
      </c>
      <c r="E114" s="87">
        <f t="shared" si="9"/>
        <v>0</v>
      </c>
      <c r="H114" s="23"/>
    </row>
    <row r="115" spans="1:8" ht="20.149999999999999" customHeight="1" x14ac:dyDescent="0.25">
      <c r="A115" s="114" t="s">
        <v>18</v>
      </c>
      <c r="B115" s="114"/>
      <c r="C115" s="85">
        <f>C109-800000000</f>
        <v>272507348</v>
      </c>
      <c r="D115" s="86">
        <v>0</v>
      </c>
      <c r="E115" s="87">
        <f t="shared" si="9"/>
        <v>0</v>
      </c>
      <c r="H115" s="23"/>
    </row>
    <row r="116" spans="1:8" ht="23.9" customHeight="1" x14ac:dyDescent="0.25">
      <c r="A116" s="117" t="s">
        <v>29</v>
      </c>
      <c r="B116" s="117"/>
      <c r="C116" s="118">
        <f>'Base de référence'!J25</f>
        <v>1550686510</v>
      </c>
      <c r="D116" s="118"/>
      <c r="E116" s="84">
        <f>SUM(E117:E122)</f>
        <v>0</v>
      </c>
    </row>
    <row r="117" spans="1:8" ht="20.149999999999999" customHeight="1" x14ac:dyDescent="0.25">
      <c r="A117" s="114" t="s">
        <v>13</v>
      </c>
      <c r="B117" s="114"/>
      <c r="C117" s="85">
        <v>50000000</v>
      </c>
      <c r="D117" s="86">
        <v>0</v>
      </c>
      <c r="E117" s="87">
        <f t="shared" ref="E117:E122" si="10">D117*C117</f>
        <v>0</v>
      </c>
    </row>
    <row r="118" spans="1:8" ht="20.149999999999999" customHeight="1" x14ac:dyDescent="0.25">
      <c r="A118" s="114" t="s">
        <v>14</v>
      </c>
      <c r="B118" s="114"/>
      <c r="C118" s="85">
        <v>100000000</v>
      </c>
      <c r="D118" s="86">
        <v>0</v>
      </c>
      <c r="E118" s="87">
        <f t="shared" si="10"/>
        <v>0</v>
      </c>
    </row>
    <row r="119" spans="1:8" ht="20.149999999999999" customHeight="1" x14ac:dyDescent="0.25">
      <c r="A119" s="114" t="s">
        <v>15</v>
      </c>
      <c r="B119" s="114"/>
      <c r="C119" s="85">
        <v>150000000</v>
      </c>
      <c r="D119" s="86">
        <v>0</v>
      </c>
      <c r="E119" s="87">
        <f t="shared" si="10"/>
        <v>0</v>
      </c>
    </row>
    <row r="120" spans="1:8" ht="20.149999999999999" customHeight="1" x14ac:dyDescent="0.25">
      <c r="A120" s="114" t="s">
        <v>16</v>
      </c>
      <c r="B120" s="114"/>
      <c r="C120" s="85">
        <v>200000000</v>
      </c>
      <c r="D120" s="86">
        <v>0</v>
      </c>
      <c r="E120" s="87">
        <f t="shared" si="10"/>
        <v>0</v>
      </c>
    </row>
    <row r="121" spans="1:8" ht="20.149999999999999" customHeight="1" x14ac:dyDescent="0.25">
      <c r="A121" s="114" t="s">
        <v>17</v>
      </c>
      <c r="B121" s="114"/>
      <c r="C121" s="85">
        <v>300000000</v>
      </c>
      <c r="D121" s="86">
        <v>0</v>
      </c>
      <c r="E121" s="87">
        <f t="shared" si="10"/>
        <v>0</v>
      </c>
    </row>
    <row r="122" spans="1:8" ht="20.149999999999999" customHeight="1" x14ac:dyDescent="0.25">
      <c r="A122" s="114" t="s">
        <v>18</v>
      </c>
      <c r="B122" s="114"/>
      <c r="C122" s="85">
        <f>C116-800000000</f>
        <v>750686510</v>
      </c>
      <c r="D122" s="86">
        <v>0</v>
      </c>
      <c r="E122" s="87">
        <f t="shared" si="10"/>
        <v>0</v>
      </c>
    </row>
    <row r="123" spans="1:8" ht="23.9" customHeight="1" x14ac:dyDescent="0.25">
      <c r="A123" s="117" t="s">
        <v>165</v>
      </c>
      <c r="B123" s="117"/>
      <c r="C123" s="118">
        <f>'Base de référence'!J26</f>
        <v>738268219</v>
      </c>
      <c r="D123" s="118"/>
      <c r="E123" s="84">
        <f>SUM(E124:E128)</f>
        <v>0</v>
      </c>
    </row>
    <row r="124" spans="1:8" ht="20.149999999999999" customHeight="1" x14ac:dyDescent="0.25">
      <c r="A124" s="114" t="s">
        <v>13</v>
      </c>
      <c r="B124" s="114"/>
      <c r="C124" s="85">
        <v>50000000</v>
      </c>
      <c r="D124" s="86">
        <v>0</v>
      </c>
      <c r="E124" s="87">
        <f t="shared" ref="E124:E128" si="11">D124*C124</f>
        <v>0</v>
      </c>
    </row>
    <row r="125" spans="1:8" ht="20.149999999999999" customHeight="1" x14ac:dyDescent="0.25">
      <c r="A125" s="114" t="s">
        <v>14</v>
      </c>
      <c r="B125" s="114"/>
      <c r="C125" s="85">
        <v>100000000</v>
      </c>
      <c r="D125" s="86">
        <v>0</v>
      </c>
      <c r="E125" s="87">
        <f t="shared" si="11"/>
        <v>0</v>
      </c>
    </row>
    <row r="126" spans="1:8" ht="20.149999999999999" customHeight="1" x14ac:dyDescent="0.25">
      <c r="A126" s="114" t="s">
        <v>15</v>
      </c>
      <c r="B126" s="114"/>
      <c r="C126" s="85">
        <v>150000000</v>
      </c>
      <c r="D126" s="86">
        <v>0</v>
      </c>
      <c r="E126" s="87">
        <f t="shared" si="11"/>
        <v>0</v>
      </c>
    </row>
    <row r="127" spans="1:8" ht="20.149999999999999" customHeight="1" x14ac:dyDescent="0.25">
      <c r="A127" s="114" t="s">
        <v>16</v>
      </c>
      <c r="B127" s="114"/>
      <c r="C127" s="85">
        <v>200000000</v>
      </c>
      <c r="D127" s="86">
        <v>0</v>
      </c>
      <c r="E127" s="87">
        <f t="shared" si="11"/>
        <v>0</v>
      </c>
    </row>
    <row r="128" spans="1:8" ht="20.149999999999999" customHeight="1" x14ac:dyDescent="0.25">
      <c r="A128" s="114" t="s">
        <v>17</v>
      </c>
      <c r="B128" s="114"/>
      <c r="C128" s="85">
        <f>C123-C124-C125-C126-C127</f>
        <v>238268219</v>
      </c>
      <c r="D128" s="86">
        <v>0</v>
      </c>
      <c r="E128" s="87">
        <f t="shared" si="11"/>
        <v>0</v>
      </c>
    </row>
    <row r="129" spans="1:5" ht="23.9" customHeight="1" x14ac:dyDescent="0.25">
      <c r="A129" s="117" t="s">
        <v>30</v>
      </c>
      <c r="B129" s="117"/>
      <c r="C129" s="118">
        <f>'Base de référence'!J27</f>
        <v>1002135827</v>
      </c>
      <c r="D129" s="118"/>
      <c r="E129" s="84">
        <f>SUM(E130:E135)</f>
        <v>0</v>
      </c>
    </row>
    <row r="130" spans="1:5" ht="20.149999999999999" customHeight="1" x14ac:dyDescent="0.25">
      <c r="A130" s="114" t="s">
        <v>13</v>
      </c>
      <c r="B130" s="114"/>
      <c r="C130" s="85">
        <v>50000000</v>
      </c>
      <c r="D130" s="86">
        <v>0</v>
      </c>
      <c r="E130" s="87">
        <f t="shared" ref="E130:E135" si="12">D130*C130</f>
        <v>0</v>
      </c>
    </row>
    <row r="131" spans="1:5" ht="20.149999999999999" customHeight="1" x14ac:dyDescent="0.25">
      <c r="A131" s="114" t="s">
        <v>14</v>
      </c>
      <c r="B131" s="114"/>
      <c r="C131" s="85">
        <v>100000000</v>
      </c>
      <c r="D131" s="86">
        <v>0</v>
      </c>
      <c r="E131" s="87">
        <f t="shared" si="12"/>
        <v>0</v>
      </c>
    </row>
    <row r="132" spans="1:5" ht="20.149999999999999" customHeight="1" x14ac:dyDescent="0.25">
      <c r="A132" s="114" t="s">
        <v>15</v>
      </c>
      <c r="B132" s="114"/>
      <c r="C132" s="85">
        <v>150000000</v>
      </c>
      <c r="D132" s="86">
        <v>0</v>
      </c>
      <c r="E132" s="87">
        <f t="shared" si="12"/>
        <v>0</v>
      </c>
    </row>
    <row r="133" spans="1:5" ht="20.149999999999999" customHeight="1" x14ac:dyDescent="0.25">
      <c r="A133" s="114" t="s">
        <v>16</v>
      </c>
      <c r="B133" s="114"/>
      <c r="C133" s="85">
        <v>200000000</v>
      </c>
      <c r="D133" s="86">
        <v>0</v>
      </c>
      <c r="E133" s="87">
        <f t="shared" si="12"/>
        <v>0</v>
      </c>
    </row>
    <row r="134" spans="1:5" ht="20.149999999999999" customHeight="1" x14ac:dyDescent="0.25">
      <c r="A134" s="114" t="s">
        <v>17</v>
      </c>
      <c r="B134" s="114"/>
      <c r="C134" s="85">
        <v>300000000</v>
      </c>
      <c r="D134" s="86">
        <v>0</v>
      </c>
      <c r="E134" s="87">
        <f t="shared" si="12"/>
        <v>0</v>
      </c>
    </row>
    <row r="135" spans="1:5" ht="20.149999999999999" customHeight="1" x14ac:dyDescent="0.25">
      <c r="A135" s="114" t="s">
        <v>18</v>
      </c>
      <c r="B135" s="114"/>
      <c r="C135" s="85">
        <f>C129-800000000</f>
        <v>202135827</v>
      </c>
      <c r="D135" s="86">
        <v>0</v>
      </c>
      <c r="E135" s="87">
        <f t="shared" si="12"/>
        <v>0</v>
      </c>
    </row>
    <row r="136" spans="1:5" ht="23.9" customHeight="1" x14ac:dyDescent="0.25">
      <c r="A136" s="117" t="s">
        <v>166</v>
      </c>
      <c r="B136" s="117"/>
      <c r="C136" s="118">
        <f>'Base de référence'!J28</f>
        <v>650704766</v>
      </c>
      <c r="D136" s="118"/>
      <c r="E136" s="84">
        <f>SUM(E137:E141)</f>
        <v>0</v>
      </c>
    </row>
    <row r="137" spans="1:5" ht="20.149999999999999" customHeight="1" x14ac:dyDescent="0.25">
      <c r="A137" s="114" t="s">
        <v>13</v>
      </c>
      <c r="B137" s="114"/>
      <c r="C137" s="85">
        <v>50000000</v>
      </c>
      <c r="D137" s="86">
        <v>0</v>
      </c>
      <c r="E137" s="87">
        <f t="shared" ref="E137:E141" si="13">D137*C137</f>
        <v>0</v>
      </c>
    </row>
    <row r="138" spans="1:5" ht="20.149999999999999" customHeight="1" x14ac:dyDescent="0.25">
      <c r="A138" s="114" t="s">
        <v>14</v>
      </c>
      <c r="B138" s="114"/>
      <c r="C138" s="85">
        <v>100000000</v>
      </c>
      <c r="D138" s="86">
        <v>0</v>
      </c>
      <c r="E138" s="87">
        <f t="shared" si="13"/>
        <v>0</v>
      </c>
    </row>
    <row r="139" spans="1:5" ht="20.149999999999999" customHeight="1" x14ac:dyDescent="0.25">
      <c r="A139" s="114" t="s">
        <v>15</v>
      </c>
      <c r="B139" s="114"/>
      <c r="C139" s="85">
        <v>150000000</v>
      </c>
      <c r="D139" s="86">
        <v>0</v>
      </c>
      <c r="E139" s="87">
        <f t="shared" si="13"/>
        <v>0</v>
      </c>
    </row>
    <row r="140" spans="1:5" ht="20.149999999999999" customHeight="1" x14ac:dyDescent="0.25">
      <c r="A140" s="114" t="s">
        <v>16</v>
      </c>
      <c r="B140" s="114"/>
      <c r="C140" s="85">
        <v>200000000</v>
      </c>
      <c r="D140" s="86">
        <v>0</v>
      </c>
      <c r="E140" s="87">
        <f t="shared" si="13"/>
        <v>0</v>
      </c>
    </row>
    <row r="141" spans="1:5" ht="20.149999999999999" customHeight="1" x14ac:dyDescent="0.25">
      <c r="A141" s="114" t="s">
        <v>17</v>
      </c>
      <c r="B141" s="114"/>
      <c r="C141" s="85">
        <f>C136-C137-C138-C139-C140</f>
        <v>150704766</v>
      </c>
      <c r="D141" s="86">
        <v>0</v>
      </c>
      <c r="E141" s="87">
        <f t="shared" si="13"/>
        <v>0</v>
      </c>
    </row>
    <row r="142" spans="1:5" ht="23.9" customHeight="1" x14ac:dyDescent="0.25">
      <c r="A142" s="117" t="s">
        <v>167</v>
      </c>
      <c r="B142" s="117"/>
      <c r="C142" s="118">
        <f>'Base de référence'!J29</f>
        <v>741410913</v>
      </c>
      <c r="D142" s="118"/>
      <c r="E142" s="84">
        <f>SUM(E143:E147)</f>
        <v>0</v>
      </c>
    </row>
    <row r="143" spans="1:5" ht="20.149999999999999" customHeight="1" x14ac:dyDescent="0.25">
      <c r="A143" s="114" t="s">
        <v>13</v>
      </c>
      <c r="B143" s="114"/>
      <c r="C143" s="85">
        <v>50000000</v>
      </c>
      <c r="D143" s="86">
        <v>0</v>
      </c>
      <c r="E143" s="87">
        <f t="shared" ref="E143:E147" si="14">D143*C143</f>
        <v>0</v>
      </c>
    </row>
    <row r="144" spans="1:5" ht="20.149999999999999" customHeight="1" x14ac:dyDescent="0.25">
      <c r="A144" s="114" t="s">
        <v>14</v>
      </c>
      <c r="B144" s="114"/>
      <c r="C144" s="85">
        <v>100000000</v>
      </c>
      <c r="D144" s="86">
        <v>0</v>
      </c>
      <c r="E144" s="87">
        <f t="shared" si="14"/>
        <v>0</v>
      </c>
    </row>
    <row r="145" spans="1:5" ht="20.149999999999999" customHeight="1" x14ac:dyDescent="0.25">
      <c r="A145" s="114" t="s">
        <v>15</v>
      </c>
      <c r="B145" s="114"/>
      <c r="C145" s="85">
        <v>150000000</v>
      </c>
      <c r="D145" s="86">
        <v>0</v>
      </c>
      <c r="E145" s="87">
        <f t="shared" si="14"/>
        <v>0</v>
      </c>
    </row>
    <row r="146" spans="1:5" ht="20.149999999999999" customHeight="1" x14ac:dyDescent="0.25">
      <c r="A146" s="114" t="s">
        <v>16</v>
      </c>
      <c r="B146" s="114"/>
      <c r="C146" s="85">
        <v>200000000</v>
      </c>
      <c r="D146" s="86">
        <v>0</v>
      </c>
      <c r="E146" s="87">
        <f t="shared" si="14"/>
        <v>0</v>
      </c>
    </row>
    <row r="147" spans="1:5" ht="20.149999999999999" customHeight="1" x14ac:dyDescent="0.25">
      <c r="A147" s="114" t="s">
        <v>17</v>
      </c>
      <c r="B147" s="114"/>
      <c r="C147" s="85">
        <f>C142-C143-C144-C145-C146</f>
        <v>241410913</v>
      </c>
      <c r="D147" s="86">
        <v>0</v>
      </c>
      <c r="E147" s="87">
        <f t="shared" si="14"/>
        <v>0</v>
      </c>
    </row>
    <row r="148" spans="1:5" ht="23.9" customHeight="1" x14ac:dyDescent="0.25">
      <c r="A148" s="117" t="s">
        <v>168</v>
      </c>
      <c r="B148" s="117"/>
      <c r="C148" s="118">
        <f>'Base de référence'!J30</f>
        <v>637180095</v>
      </c>
      <c r="D148" s="118"/>
      <c r="E148" s="84">
        <f>SUM(E149:E153)</f>
        <v>0</v>
      </c>
    </row>
    <row r="149" spans="1:5" ht="20.149999999999999" customHeight="1" x14ac:dyDescent="0.25">
      <c r="A149" s="114" t="s">
        <v>13</v>
      </c>
      <c r="B149" s="114"/>
      <c r="C149" s="85">
        <v>50000000</v>
      </c>
      <c r="D149" s="86">
        <v>0</v>
      </c>
      <c r="E149" s="87">
        <f t="shared" ref="E149:E153" si="15">D149*C149</f>
        <v>0</v>
      </c>
    </row>
    <row r="150" spans="1:5" ht="20.149999999999999" customHeight="1" x14ac:dyDescent="0.25">
      <c r="A150" s="114" t="s">
        <v>14</v>
      </c>
      <c r="B150" s="114"/>
      <c r="C150" s="85">
        <v>100000000</v>
      </c>
      <c r="D150" s="86">
        <v>0</v>
      </c>
      <c r="E150" s="87">
        <f t="shared" si="15"/>
        <v>0</v>
      </c>
    </row>
    <row r="151" spans="1:5" ht="20.149999999999999" customHeight="1" x14ac:dyDescent="0.25">
      <c r="A151" s="114" t="s">
        <v>15</v>
      </c>
      <c r="B151" s="114"/>
      <c r="C151" s="85">
        <v>150000000</v>
      </c>
      <c r="D151" s="86">
        <v>0</v>
      </c>
      <c r="E151" s="87">
        <f t="shared" si="15"/>
        <v>0</v>
      </c>
    </row>
    <row r="152" spans="1:5" ht="20.149999999999999" customHeight="1" x14ac:dyDescent="0.25">
      <c r="A152" s="114" t="s">
        <v>16</v>
      </c>
      <c r="B152" s="114"/>
      <c r="C152" s="85">
        <v>200000000</v>
      </c>
      <c r="D152" s="86">
        <v>0</v>
      </c>
      <c r="E152" s="87">
        <f t="shared" si="15"/>
        <v>0</v>
      </c>
    </row>
    <row r="153" spans="1:5" ht="20.149999999999999" customHeight="1" x14ac:dyDescent="0.25">
      <c r="A153" s="114" t="s">
        <v>17</v>
      </c>
      <c r="B153" s="114"/>
      <c r="C153" s="85">
        <f>C148-C149-C150-C151-C152</f>
        <v>137180095</v>
      </c>
      <c r="D153" s="86">
        <v>0</v>
      </c>
      <c r="E153" s="87">
        <f t="shared" si="15"/>
        <v>0</v>
      </c>
    </row>
    <row r="154" spans="1:5" ht="23.9" customHeight="1" x14ac:dyDescent="0.25">
      <c r="A154" s="117" t="s">
        <v>169</v>
      </c>
      <c r="B154" s="117"/>
      <c r="C154" s="118">
        <f>'Base de référence'!J31</f>
        <v>618803039</v>
      </c>
      <c r="D154" s="118"/>
      <c r="E154" s="84">
        <f>SUM(E155:E159)</f>
        <v>0</v>
      </c>
    </row>
    <row r="155" spans="1:5" ht="20.149999999999999" customHeight="1" x14ac:dyDescent="0.25">
      <c r="A155" s="114" t="s">
        <v>13</v>
      </c>
      <c r="B155" s="114"/>
      <c r="C155" s="85">
        <v>50000000</v>
      </c>
      <c r="D155" s="86">
        <v>0</v>
      </c>
      <c r="E155" s="87">
        <f t="shared" ref="E155:E159" si="16">D155*C155</f>
        <v>0</v>
      </c>
    </row>
    <row r="156" spans="1:5" ht="20.149999999999999" customHeight="1" x14ac:dyDescent="0.25">
      <c r="A156" s="114" t="s">
        <v>14</v>
      </c>
      <c r="B156" s="114"/>
      <c r="C156" s="85">
        <v>100000000</v>
      </c>
      <c r="D156" s="86">
        <v>0</v>
      </c>
      <c r="E156" s="87">
        <f t="shared" si="16"/>
        <v>0</v>
      </c>
    </row>
    <row r="157" spans="1:5" ht="20.149999999999999" customHeight="1" x14ac:dyDescent="0.25">
      <c r="A157" s="114" t="s">
        <v>15</v>
      </c>
      <c r="B157" s="114"/>
      <c r="C157" s="85">
        <v>150000000</v>
      </c>
      <c r="D157" s="86">
        <v>0</v>
      </c>
      <c r="E157" s="87">
        <f t="shared" si="16"/>
        <v>0</v>
      </c>
    </row>
    <row r="158" spans="1:5" ht="20.149999999999999" customHeight="1" x14ac:dyDescent="0.25">
      <c r="A158" s="114" t="s">
        <v>16</v>
      </c>
      <c r="B158" s="114"/>
      <c r="C158" s="85">
        <v>200000000</v>
      </c>
      <c r="D158" s="86">
        <v>0</v>
      </c>
      <c r="E158" s="87">
        <f t="shared" si="16"/>
        <v>0</v>
      </c>
    </row>
    <row r="159" spans="1:5" ht="20.149999999999999" customHeight="1" x14ac:dyDescent="0.25">
      <c r="A159" s="114" t="s">
        <v>17</v>
      </c>
      <c r="B159" s="114"/>
      <c r="C159" s="85">
        <f>C154-C155-C156-C157-C158</f>
        <v>118803039</v>
      </c>
      <c r="D159" s="86">
        <v>0</v>
      </c>
      <c r="E159" s="87">
        <f t="shared" si="16"/>
        <v>0</v>
      </c>
    </row>
    <row r="160" spans="1:5" ht="23.9" customHeight="1" x14ac:dyDescent="0.25">
      <c r="A160" s="117" t="s">
        <v>170</v>
      </c>
      <c r="B160" s="117"/>
      <c r="C160" s="118">
        <f>'Base de référence'!J32</f>
        <v>1329344238</v>
      </c>
      <c r="D160" s="118"/>
      <c r="E160" s="84">
        <f>SUM(E161:E166)</f>
        <v>0</v>
      </c>
    </row>
    <row r="161" spans="1:5" ht="20.149999999999999" customHeight="1" x14ac:dyDescent="0.25">
      <c r="A161" s="114" t="s">
        <v>13</v>
      </c>
      <c r="B161" s="114"/>
      <c r="C161" s="85">
        <v>50000000</v>
      </c>
      <c r="D161" s="86">
        <v>0</v>
      </c>
      <c r="E161" s="87">
        <f t="shared" ref="E161:E166" si="17">D161*C161</f>
        <v>0</v>
      </c>
    </row>
    <row r="162" spans="1:5" ht="20.149999999999999" customHeight="1" x14ac:dyDescent="0.25">
      <c r="A162" s="114" t="s">
        <v>14</v>
      </c>
      <c r="B162" s="114"/>
      <c r="C162" s="85">
        <v>100000000</v>
      </c>
      <c r="D162" s="86">
        <v>0</v>
      </c>
      <c r="E162" s="87">
        <f t="shared" si="17"/>
        <v>0</v>
      </c>
    </row>
    <row r="163" spans="1:5" ht="20.149999999999999" customHeight="1" x14ac:dyDescent="0.25">
      <c r="A163" s="114" t="s">
        <v>15</v>
      </c>
      <c r="B163" s="114"/>
      <c r="C163" s="85">
        <v>150000000</v>
      </c>
      <c r="D163" s="86">
        <v>0</v>
      </c>
      <c r="E163" s="87">
        <f t="shared" si="17"/>
        <v>0</v>
      </c>
    </row>
    <row r="164" spans="1:5" ht="20.149999999999999" customHeight="1" x14ac:dyDescent="0.25">
      <c r="A164" s="114" t="s">
        <v>16</v>
      </c>
      <c r="B164" s="114"/>
      <c r="C164" s="85">
        <v>200000000</v>
      </c>
      <c r="D164" s="86">
        <v>0</v>
      </c>
      <c r="E164" s="87">
        <f t="shared" si="17"/>
        <v>0</v>
      </c>
    </row>
    <row r="165" spans="1:5" ht="20.149999999999999" customHeight="1" x14ac:dyDescent="0.25">
      <c r="A165" s="114" t="s">
        <v>17</v>
      </c>
      <c r="B165" s="114"/>
      <c r="C165" s="85">
        <v>300000000</v>
      </c>
      <c r="D165" s="86">
        <v>0</v>
      </c>
      <c r="E165" s="87">
        <f t="shared" si="17"/>
        <v>0</v>
      </c>
    </row>
    <row r="166" spans="1:5" ht="20.149999999999999" customHeight="1" x14ac:dyDescent="0.25">
      <c r="A166" s="114" t="s">
        <v>18</v>
      </c>
      <c r="B166" s="114"/>
      <c r="C166" s="85">
        <f>C160-800000000</f>
        <v>529344238</v>
      </c>
      <c r="D166" s="86">
        <v>0</v>
      </c>
      <c r="E166" s="87">
        <f t="shared" si="17"/>
        <v>0</v>
      </c>
    </row>
    <row r="167" spans="1:5" ht="23.9" customHeight="1" x14ac:dyDescent="0.25">
      <c r="A167" s="117" t="s">
        <v>171</v>
      </c>
      <c r="B167" s="117"/>
      <c r="C167" s="118">
        <f>'Base de référence'!J33</f>
        <v>361754691</v>
      </c>
      <c r="D167" s="118"/>
      <c r="E167" s="84">
        <f>SUM(E168:E170)</f>
        <v>0</v>
      </c>
    </row>
    <row r="168" spans="1:5" ht="20.149999999999999" customHeight="1" x14ac:dyDescent="0.25">
      <c r="A168" s="114" t="s">
        <v>13</v>
      </c>
      <c r="B168" s="114"/>
      <c r="C168" s="85">
        <v>50000000</v>
      </c>
      <c r="D168" s="86">
        <v>0</v>
      </c>
      <c r="E168" s="87">
        <f t="shared" ref="E168:E170" si="18">D168*C168</f>
        <v>0</v>
      </c>
    </row>
    <row r="169" spans="1:5" ht="20.149999999999999" customHeight="1" x14ac:dyDescent="0.25">
      <c r="A169" s="114" t="s">
        <v>14</v>
      </c>
      <c r="B169" s="114"/>
      <c r="C169" s="85">
        <v>100000000</v>
      </c>
      <c r="D169" s="86">
        <v>0</v>
      </c>
      <c r="E169" s="87">
        <f t="shared" si="18"/>
        <v>0</v>
      </c>
    </row>
    <row r="170" spans="1:5" ht="20.149999999999999" customHeight="1" x14ac:dyDescent="0.25">
      <c r="A170" s="114" t="s">
        <v>15</v>
      </c>
      <c r="B170" s="114"/>
      <c r="C170" s="85">
        <f>C167-C168-C169</f>
        <v>211754691</v>
      </c>
      <c r="D170" s="86">
        <v>0</v>
      </c>
      <c r="E170" s="87">
        <f t="shared" si="18"/>
        <v>0</v>
      </c>
    </row>
    <row r="171" spans="1:5" ht="23.9" customHeight="1" x14ac:dyDescent="0.25">
      <c r="A171" s="117" t="s">
        <v>172</v>
      </c>
      <c r="B171" s="117"/>
      <c r="C171" s="118">
        <f>'Base de référence'!J34</f>
        <v>1380043573</v>
      </c>
      <c r="D171" s="118"/>
      <c r="E171" s="84">
        <f>SUM(E172:E177)</f>
        <v>0</v>
      </c>
    </row>
    <row r="172" spans="1:5" ht="20.149999999999999" customHeight="1" x14ac:dyDescent="0.25">
      <c r="A172" s="114" t="s">
        <v>13</v>
      </c>
      <c r="B172" s="114"/>
      <c r="C172" s="85">
        <v>50000000</v>
      </c>
      <c r="D172" s="86">
        <v>0</v>
      </c>
      <c r="E172" s="87">
        <f t="shared" ref="E172:E177" si="19">D172*C172</f>
        <v>0</v>
      </c>
    </row>
    <row r="173" spans="1:5" ht="20.149999999999999" customHeight="1" x14ac:dyDescent="0.25">
      <c r="A173" s="114" t="s">
        <v>14</v>
      </c>
      <c r="B173" s="114"/>
      <c r="C173" s="85">
        <v>100000000</v>
      </c>
      <c r="D173" s="86">
        <v>0</v>
      </c>
      <c r="E173" s="87">
        <f t="shared" si="19"/>
        <v>0</v>
      </c>
    </row>
    <row r="174" spans="1:5" ht="20.149999999999999" customHeight="1" x14ac:dyDescent="0.25">
      <c r="A174" s="114" t="s">
        <v>15</v>
      </c>
      <c r="B174" s="114"/>
      <c r="C174" s="85">
        <v>150000000</v>
      </c>
      <c r="D174" s="86">
        <v>0</v>
      </c>
      <c r="E174" s="87">
        <f t="shared" si="19"/>
        <v>0</v>
      </c>
    </row>
    <row r="175" spans="1:5" ht="20.149999999999999" customHeight="1" x14ac:dyDescent="0.25">
      <c r="A175" s="114" t="s">
        <v>16</v>
      </c>
      <c r="B175" s="114"/>
      <c r="C175" s="85">
        <v>200000000</v>
      </c>
      <c r="D175" s="86">
        <v>0</v>
      </c>
      <c r="E175" s="87">
        <f t="shared" si="19"/>
        <v>0</v>
      </c>
    </row>
    <row r="176" spans="1:5" ht="20.149999999999999" customHeight="1" x14ac:dyDescent="0.25">
      <c r="A176" s="114" t="s">
        <v>17</v>
      </c>
      <c r="B176" s="114"/>
      <c r="C176" s="85">
        <v>300000000</v>
      </c>
      <c r="D176" s="86">
        <v>0</v>
      </c>
      <c r="E176" s="87">
        <f t="shared" si="19"/>
        <v>0</v>
      </c>
    </row>
    <row r="177" spans="1:5" ht="20.149999999999999" customHeight="1" x14ac:dyDescent="0.25">
      <c r="A177" s="114" t="s">
        <v>18</v>
      </c>
      <c r="B177" s="114"/>
      <c r="C177" s="85">
        <f>C171-800000000</f>
        <v>580043573</v>
      </c>
      <c r="D177" s="86">
        <v>0</v>
      </c>
      <c r="E177" s="87">
        <f t="shared" si="19"/>
        <v>0</v>
      </c>
    </row>
    <row r="178" spans="1:5" ht="23.9" customHeight="1" x14ac:dyDescent="0.25">
      <c r="A178" s="117" t="s">
        <v>173</v>
      </c>
      <c r="B178" s="117"/>
      <c r="C178" s="118">
        <f>'Base de référence'!J35</f>
        <v>741844012</v>
      </c>
      <c r="D178" s="118"/>
      <c r="E178" s="84">
        <f>SUM(E179:E183)</f>
        <v>0</v>
      </c>
    </row>
    <row r="179" spans="1:5" ht="20.149999999999999" customHeight="1" x14ac:dyDescent="0.25">
      <c r="A179" s="114" t="s">
        <v>13</v>
      </c>
      <c r="B179" s="114"/>
      <c r="C179" s="85">
        <v>50000000</v>
      </c>
      <c r="D179" s="86">
        <v>0</v>
      </c>
      <c r="E179" s="87">
        <f t="shared" ref="E179:E183" si="20">D179*C179</f>
        <v>0</v>
      </c>
    </row>
    <row r="180" spans="1:5" ht="20.149999999999999" customHeight="1" x14ac:dyDescent="0.25">
      <c r="A180" s="114" t="s">
        <v>14</v>
      </c>
      <c r="B180" s="114"/>
      <c r="C180" s="85">
        <v>100000000</v>
      </c>
      <c r="D180" s="86">
        <v>0</v>
      </c>
      <c r="E180" s="87">
        <f>D180*C180</f>
        <v>0</v>
      </c>
    </row>
    <row r="181" spans="1:5" ht="20.149999999999999" customHeight="1" x14ac:dyDescent="0.25">
      <c r="A181" s="114" t="s">
        <v>15</v>
      </c>
      <c r="B181" s="114"/>
      <c r="C181" s="85">
        <v>150000000</v>
      </c>
      <c r="D181" s="86">
        <v>0</v>
      </c>
      <c r="E181" s="87">
        <f t="shared" si="20"/>
        <v>0</v>
      </c>
    </row>
    <row r="182" spans="1:5" ht="20.149999999999999" customHeight="1" x14ac:dyDescent="0.25">
      <c r="A182" s="114" t="s">
        <v>16</v>
      </c>
      <c r="B182" s="114"/>
      <c r="C182" s="85">
        <v>200000000</v>
      </c>
      <c r="D182" s="86">
        <v>0</v>
      </c>
      <c r="E182" s="87">
        <f t="shared" si="20"/>
        <v>0</v>
      </c>
    </row>
    <row r="183" spans="1:5" ht="20.149999999999999" customHeight="1" x14ac:dyDescent="0.25">
      <c r="A183" s="114" t="s">
        <v>17</v>
      </c>
      <c r="B183" s="114"/>
      <c r="C183" s="85">
        <f>C178-C179-C180-C181-C182</f>
        <v>241844012</v>
      </c>
      <c r="D183" s="86">
        <v>0</v>
      </c>
      <c r="E183" s="87">
        <f t="shared" si="20"/>
        <v>0</v>
      </c>
    </row>
    <row r="184" spans="1:5" ht="23.9" customHeight="1" x14ac:dyDescent="0.25">
      <c r="A184" s="117" t="s">
        <v>174</v>
      </c>
      <c r="B184" s="117"/>
      <c r="C184" s="118">
        <f>'Base de référence'!J36</f>
        <v>368223721</v>
      </c>
      <c r="D184" s="118"/>
      <c r="E184" s="84">
        <f>SUM(E185:E188)</f>
        <v>0</v>
      </c>
    </row>
    <row r="185" spans="1:5" ht="20.149999999999999" customHeight="1" x14ac:dyDescent="0.25">
      <c r="A185" s="114" t="s">
        <v>13</v>
      </c>
      <c r="B185" s="114"/>
      <c r="C185" s="85">
        <v>50000000</v>
      </c>
      <c r="D185" s="86">
        <v>0</v>
      </c>
      <c r="E185" s="87">
        <f t="shared" ref="E185:E188" si="21">D185*C185</f>
        <v>0</v>
      </c>
    </row>
    <row r="186" spans="1:5" ht="20.149999999999999" customHeight="1" x14ac:dyDescent="0.25">
      <c r="A186" s="114" t="s">
        <v>14</v>
      </c>
      <c r="B186" s="114"/>
      <c r="C186" s="85">
        <v>100000000</v>
      </c>
      <c r="D186" s="86">
        <v>0</v>
      </c>
      <c r="E186" s="87">
        <f t="shared" si="21"/>
        <v>0</v>
      </c>
    </row>
    <row r="187" spans="1:5" ht="20.149999999999999" customHeight="1" x14ac:dyDescent="0.25">
      <c r="A187" s="114" t="s">
        <v>15</v>
      </c>
      <c r="B187" s="114"/>
      <c r="C187" s="85">
        <v>150000000</v>
      </c>
      <c r="D187" s="86">
        <v>0</v>
      </c>
      <c r="E187" s="87">
        <f t="shared" si="21"/>
        <v>0</v>
      </c>
    </row>
    <row r="188" spans="1:5" ht="20.149999999999999" customHeight="1" x14ac:dyDescent="0.25">
      <c r="A188" s="114" t="s">
        <v>40</v>
      </c>
      <c r="B188" s="114"/>
      <c r="C188" s="85">
        <f>C184-C185-C186-C187</f>
        <v>68223721</v>
      </c>
      <c r="D188" s="86">
        <v>0</v>
      </c>
      <c r="E188" s="87">
        <f t="shared" si="21"/>
        <v>0</v>
      </c>
    </row>
    <row r="189" spans="1:5" ht="23.9" customHeight="1" x14ac:dyDescent="0.25">
      <c r="A189" s="117" t="s">
        <v>175</v>
      </c>
      <c r="B189" s="117"/>
      <c r="C189" s="118">
        <f>'Base de référence'!J37</f>
        <v>112416835</v>
      </c>
      <c r="D189" s="118"/>
      <c r="E189" s="84">
        <f>SUM(E190:E191)</f>
        <v>0</v>
      </c>
    </row>
    <row r="190" spans="1:5" ht="15" customHeight="1" x14ac:dyDescent="0.25">
      <c r="A190" s="114" t="s">
        <v>13</v>
      </c>
      <c r="B190" s="114"/>
      <c r="C190" s="85">
        <v>50000000</v>
      </c>
      <c r="D190" s="86">
        <v>0</v>
      </c>
      <c r="E190" s="87">
        <f t="shared" ref="E190:E191" si="22">D190*C190</f>
        <v>0</v>
      </c>
    </row>
    <row r="191" spans="1:5" ht="15" customHeight="1" x14ac:dyDescent="0.25">
      <c r="A191" s="114" t="s">
        <v>14</v>
      </c>
      <c r="B191" s="114"/>
      <c r="C191" s="85">
        <f>C189-C190</f>
        <v>62416835</v>
      </c>
      <c r="D191" s="86">
        <v>0</v>
      </c>
      <c r="E191" s="87">
        <f t="shared" si="22"/>
        <v>0</v>
      </c>
    </row>
    <row r="192" spans="1:5" ht="23.9" customHeight="1" x14ac:dyDescent="0.25">
      <c r="A192" s="117" t="s">
        <v>176</v>
      </c>
      <c r="B192" s="117"/>
      <c r="C192" s="118">
        <f>'Base de référence'!J38</f>
        <v>408921999</v>
      </c>
      <c r="D192" s="118"/>
      <c r="E192" s="84">
        <f>SUM(E193:E196)</f>
        <v>0</v>
      </c>
    </row>
    <row r="193" spans="1:5" ht="15" customHeight="1" x14ac:dyDescent="0.25">
      <c r="A193" s="114" t="s">
        <v>13</v>
      </c>
      <c r="B193" s="114"/>
      <c r="C193" s="85">
        <v>50000000</v>
      </c>
      <c r="D193" s="86">
        <v>0</v>
      </c>
      <c r="E193" s="87">
        <f t="shared" ref="E193:E196" si="23">D193*C193</f>
        <v>0</v>
      </c>
    </row>
    <row r="194" spans="1:5" ht="15" customHeight="1" x14ac:dyDescent="0.25">
      <c r="A194" s="114" t="s">
        <v>14</v>
      </c>
      <c r="B194" s="114"/>
      <c r="C194" s="85">
        <v>100000000</v>
      </c>
      <c r="D194" s="86">
        <v>0</v>
      </c>
      <c r="E194" s="87">
        <f t="shared" si="23"/>
        <v>0</v>
      </c>
    </row>
    <row r="195" spans="1:5" ht="15" customHeight="1" x14ac:dyDescent="0.25">
      <c r="A195" s="114" t="s">
        <v>15</v>
      </c>
      <c r="B195" s="114"/>
      <c r="C195" s="85">
        <v>150000000</v>
      </c>
      <c r="D195" s="86">
        <v>0</v>
      </c>
      <c r="E195" s="87">
        <f t="shared" si="23"/>
        <v>0</v>
      </c>
    </row>
    <row r="196" spans="1:5" ht="15" customHeight="1" x14ac:dyDescent="0.25">
      <c r="A196" s="114" t="s">
        <v>16</v>
      </c>
      <c r="B196" s="114"/>
      <c r="C196" s="85">
        <f>C192-C193-C194-C195</f>
        <v>108921999</v>
      </c>
      <c r="D196" s="86">
        <v>0</v>
      </c>
      <c r="E196" s="87">
        <f t="shared" si="23"/>
        <v>0</v>
      </c>
    </row>
    <row r="197" spans="1:5" ht="23.9" customHeight="1" x14ac:dyDescent="0.25">
      <c r="A197" s="117" t="s">
        <v>177</v>
      </c>
      <c r="B197" s="117"/>
      <c r="C197" s="118">
        <f>'Base de référence'!J39</f>
        <v>881425971</v>
      </c>
      <c r="D197" s="118"/>
      <c r="E197" s="84">
        <f>SUM(E198:E202)</f>
        <v>0</v>
      </c>
    </row>
    <row r="198" spans="1:5" ht="15" customHeight="1" x14ac:dyDescent="0.25">
      <c r="A198" s="114" t="s">
        <v>13</v>
      </c>
      <c r="B198" s="114"/>
      <c r="C198" s="85">
        <v>50000000</v>
      </c>
      <c r="D198" s="86">
        <v>0</v>
      </c>
      <c r="E198" s="87">
        <f t="shared" ref="E198:E202" si="24">D198*C198</f>
        <v>0</v>
      </c>
    </row>
    <row r="199" spans="1:5" ht="15" customHeight="1" x14ac:dyDescent="0.25">
      <c r="A199" s="114" t="s">
        <v>14</v>
      </c>
      <c r="B199" s="114"/>
      <c r="C199" s="85">
        <v>100000000</v>
      </c>
      <c r="D199" s="86">
        <v>0</v>
      </c>
      <c r="E199" s="87">
        <f t="shared" si="24"/>
        <v>0</v>
      </c>
    </row>
    <row r="200" spans="1:5" ht="15" customHeight="1" x14ac:dyDescent="0.25">
      <c r="A200" s="114" t="s">
        <v>15</v>
      </c>
      <c r="B200" s="114"/>
      <c r="C200" s="85">
        <v>150000000</v>
      </c>
      <c r="D200" s="86">
        <v>0</v>
      </c>
      <c r="E200" s="87">
        <f t="shared" si="24"/>
        <v>0</v>
      </c>
    </row>
    <row r="201" spans="1:5" ht="15" customHeight="1" x14ac:dyDescent="0.25">
      <c r="A201" s="114" t="s">
        <v>16</v>
      </c>
      <c r="B201" s="114"/>
      <c r="C201" s="85">
        <v>200000000</v>
      </c>
      <c r="D201" s="86">
        <v>0</v>
      </c>
      <c r="E201" s="87">
        <f t="shared" si="24"/>
        <v>0</v>
      </c>
    </row>
    <row r="202" spans="1:5" ht="15" customHeight="1" x14ac:dyDescent="0.25">
      <c r="A202" s="114" t="s">
        <v>17</v>
      </c>
      <c r="B202" s="114"/>
      <c r="C202" s="85">
        <f>C197-C198-C199-C200-C201</f>
        <v>381425971</v>
      </c>
      <c r="D202" s="86">
        <v>0</v>
      </c>
      <c r="E202" s="87">
        <f t="shared" si="24"/>
        <v>0</v>
      </c>
    </row>
    <row r="203" spans="1:5" ht="23.9" customHeight="1" x14ac:dyDescent="0.25">
      <c r="A203" s="117" t="s">
        <v>178</v>
      </c>
      <c r="B203" s="117"/>
      <c r="C203" s="118">
        <f>'Base de référence'!J40</f>
        <v>693470197</v>
      </c>
      <c r="D203" s="118"/>
      <c r="E203" s="84">
        <f>SUM(E204:E208)</f>
        <v>0</v>
      </c>
    </row>
    <row r="204" spans="1:5" ht="15" customHeight="1" x14ac:dyDescent="0.25">
      <c r="A204" s="114" t="s">
        <v>13</v>
      </c>
      <c r="B204" s="114"/>
      <c r="C204" s="85">
        <v>50000000</v>
      </c>
      <c r="D204" s="86">
        <v>0</v>
      </c>
      <c r="E204" s="87">
        <f t="shared" ref="E204:E208" si="25">D204*C204</f>
        <v>0</v>
      </c>
    </row>
    <row r="205" spans="1:5" ht="15" customHeight="1" x14ac:dyDescent="0.25">
      <c r="A205" s="114" t="s">
        <v>14</v>
      </c>
      <c r="B205" s="114"/>
      <c r="C205" s="85">
        <v>100000000</v>
      </c>
      <c r="D205" s="86">
        <v>0</v>
      </c>
      <c r="E205" s="87">
        <f t="shared" si="25"/>
        <v>0</v>
      </c>
    </row>
    <row r="206" spans="1:5" ht="15" customHeight="1" x14ac:dyDescent="0.25">
      <c r="A206" s="114" t="s">
        <v>15</v>
      </c>
      <c r="B206" s="114"/>
      <c r="C206" s="85">
        <v>150000000</v>
      </c>
      <c r="D206" s="86">
        <v>0</v>
      </c>
      <c r="E206" s="87">
        <f t="shared" si="25"/>
        <v>0</v>
      </c>
    </row>
    <row r="207" spans="1:5" ht="15" customHeight="1" x14ac:dyDescent="0.25">
      <c r="A207" s="114" t="s">
        <v>16</v>
      </c>
      <c r="B207" s="114"/>
      <c r="C207" s="85">
        <v>200000000</v>
      </c>
      <c r="D207" s="86">
        <v>0</v>
      </c>
      <c r="E207" s="87">
        <f t="shared" si="25"/>
        <v>0</v>
      </c>
    </row>
    <row r="208" spans="1:5" ht="15" customHeight="1" x14ac:dyDescent="0.25">
      <c r="A208" s="114" t="s">
        <v>17</v>
      </c>
      <c r="B208" s="114"/>
      <c r="C208" s="85">
        <f>C203-C204-C205-C206-C207</f>
        <v>193470197</v>
      </c>
      <c r="D208" s="86">
        <v>0</v>
      </c>
      <c r="E208" s="87">
        <f t="shared" si="25"/>
        <v>0</v>
      </c>
    </row>
    <row r="209" spans="1:5" ht="23.9" customHeight="1" x14ac:dyDescent="0.25">
      <c r="A209" s="117" t="s">
        <v>179</v>
      </c>
      <c r="B209" s="117"/>
      <c r="C209" s="118">
        <f>'Base de référence'!J41</f>
        <v>981772490</v>
      </c>
      <c r="D209" s="118"/>
      <c r="E209" s="84">
        <f>SUM(E210:E215)</f>
        <v>0</v>
      </c>
    </row>
    <row r="210" spans="1:5" ht="15" customHeight="1" x14ac:dyDescent="0.25">
      <c r="A210" s="114" t="s">
        <v>13</v>
      </c>
      <c r="B210" s="114"/>
      <c r="C210" s="85">
        <v>50000000</v>
      </c>
      <c r="D210" s="86">
        <v>0</v>
      </c>
      <c r="E210" s="87">
        <f t="shared" ref="E210:E215" si="26">D210*C210</f>
        <v>0</v>
      </c>
    </row>
    <row r="211" spans="1:5" ht="15" customHeight="1" x14ac:dyDescent="0.25">
      <c r="A211" s="114" t="s">
        <v>14</v>
      </c>
      <c r="B211" s="114"/>
      <c r="C211" s="85">
        <v>100000000</v>
      </c>
      <c r="D211" s="86">
        <v>0</v>
      </c>
      <c r="E211" s="87">
        <f t="shared" si="26"/>
        <v>0</v>
      </c>
    </row>
    <row r="212" spans="1:5" ht="15" customHeight="1" x14ac:dyDescent="0.25">
      <c r="A212" s="114" t="s">
        <v>15</v>
      </c>
      <c r="B212" s="114"/>
      <c r="C212" s="85">
        <v>150000000</v>
      </c>
      <c r="D212" s="86">
        <v>0</v>
      </c>
      <c r="E212" s="87">
        <f t="shared" si="26"/>
        <v>0</v>
      </c>
    </row>
    <row r="213" spans="1:5" ht="15" customHeight="1" x14ac:dyDescent="0.25">
      <c r="A213" s="114" t="s">
        <v>16</v>
      </c>
      <c r="B213" s="114"/>
      <c r="C213" s="85">
        <v>200000000</v>
      </c>
      <c r="D213" s="86">
        <v>0</v>
      </c>
      <c r="E213" s="87">
        <f t="shared" si="26"/>
        <v>0</v>
      </c>
    </row>
    <row r="214" spans="1:5" ht="15" customHeight="1" x14ac:dyDescent="0.25">
      <c r="A214" s="114" t="s">
        <v>17</v>
      </c>
      <c r="B214" s="114"/>
      <c r="C214" s="85">
        <v>300000000</v>
      </c>
      <c r="D214" s="86">
        <v>0</v>
      </c>
      <c r="E214" s="87">
        <f t="shared" si="26"/>
        <v>0</v>
      </c>
    </row>
    <row r="215" spans="1:5" ht="15" customHeight="1" x14ac:dyDescent="0.25">
      <c r="A215" s="114" t="s">
        <v>18</v>
      </c>
      <c r="B215" s="114"/>
      <c r="C215" s="85">
        <f>C209-800000000</f>
        <v>181772490</v>
      </c>
      <c r="D215" s="86">
        <v>0</v>
      </c>
      <c r="E215" s="87">
        <f t="shared" si="26"/>
        <v>0</v>
      </c>
    </row>
    <row r="216" spans="1:5" ht="23.9" customHeight="1" x14ac:dyDescent="0.25">
      <c r="A216" s="117" t="s">
        <v>180</v>
      </c>
      <c r="B216" s="117"/>
      <c r="C216" s="118">
        <f>'Base de référence'!J42</f>
        <v>914044944</v>
      </c>
      <c r="D216" s="118"/>
      <c r="E216" s="84">
        <f>SUM(E217:E222)</f>
        <v>0</v>
      </c>
    </row>
    <row r="217" spans="1:5" ht="15" customHeight="1" x14ac:dyDescent="0.25">
      <c r="A217" s="114" t="s">
        <v>13</v>
      </c>
      <c r="B217" s="114"/>
      <c r="C217" s="85">
        <v>50000000</v>
      </c>
      <c r="D217" s="86">
        <v>0</v>
      </c>
      <c r="E217" s="87">
        <f t="shared" ref="E217:E222" si="27">D217*C217</f>
        <v>0</v>
      </c>
    </row>
    <row r="218" spans="1:5" ht="15" customHeight="1" x14ac:dyDescent="0.25">
      <c r="A218" s="114" t="s">
        <v>14</v>
      </c>
      <c r="B218" s="114"/>
      <c r="C218" s="85">
        <v>100000000</v>
      </c>
      <c r="D218" s="86">
        <v>0</v>
      </c>
      <c r="E218" s="87">
        <f t="shared" si="27"/>
        <v>0</v>
      </c>
    </row>
    <row r="219" spans="1:5" ht="15" customHeight="1" x14ac:dyDescent="0.25">
      <c r="A219" s="114" t="s">
        <v>15</v>
      </c>
      <c r="B219" s="114"/>
      <c r="C219" s="85">
        <v>150000000</v>
      </c>
      <c r="D219" s="86">
        <v>0</v>
      </c>
      <c r="E219" s="87">
        <f t="shared" si="27"/>
        <v>0</v>
      </c>
    </row>
    <row r="220" spans="1:5" ht="15" customHeight="1" x14ac:dyDescent="0.25">
      <c r="A220" s="114" t="s">
        <v>16</v>
      </c>
      <c r="B220" s="114"/>
      <c r="C220" s="85">
        <v>200000000</v>
      </c>
      <c r="D220" s="86">
        <v>0</v>
      </c>
      <c r="E220" s="87">
        <f t="shared" si="27"/>
        <v>0</v>
      </c>
    </row>
    <row r="221" spans="1:5" ht="15" customHeight="1" x14ac:dyDescent="0.25">
      <c r="A221" s="114" t="s">
        <v>17</v>
      </c>
      <c r="B221" s="114"/>
      <c r="C221" s="85">
        <v>300000000</v>
      </c>
      <c r="D221" s="86">
        <v>0</v>
      </c>
      <c r="E221" s="87">
        <f t="shared" si="27"/>
        <v>0</v>
      </c>
    </row>
    <row r="222" spans="1:5" ht="15" customHeight="1" x14ac:dyDescent="0.25">
      <c r="A222" s="114" t="s">
        <v>18</v>
      </c>
      <c r="B222" s="114"/>
      <c r="C222" s="85">
        <f>C216-800000000</f>
        <v>114044944</v>
      </c>
      <c r="D222" s="86">
        <v>0</v>
      </c>
      <c r="E222" s="87">
        <f t="shared" si="27"/>
        <v>0</v>
      </c>
    </row>
    <row r="223" spans="1:5" ht="27.75" customHeight="1" x14ac:dyDescent="0.25">
      <c r="A223" s="117" t="s">
        <v>181</v>
      </c>
      <c r="B223" s="117"/>
      <c r="C223" s="118">
        <f>'Base de référence'!J43</f>
        <v>799647797</v>
      </c>
      <c r="D223" s="118"/>
      <c r="E223" s="84">
        <f>SUM(E224:E228)</f>
        <v>0</v>
      </c>
    </row>
    <row r="224" spans="1:5" ht="15" customHeight="1" x14ac:dyDescent="0.25">
      <c r="A224" s="114" t="s">
        <v>13</v>
      </c>
      <c r="B224" s="114"/>
      <c r="C224" s="85">
        <v>50000000</v>
      </c>
      <c r="D224" s="86">
        <v>0</v>
      </c>
      <c r="E224" s="87">
        <f t="shared" ref="E224:E228" si="28">D224*C224</f>
        <v>0</v>
      </c>
    </row>
    <row r="225" spans="1:5" ht="15" customHeight="1" x14ac:dyDescent="0.25">
      <c r="A225" s="114" t="s">
        <v>14</v>
      </c>
      <c r="B225" s="114"/>
      <c r="C225" s="85">
        <v>100000000</v>
      </c>
      <c r="D225" s="86">
        <v>0</v>
      </c>
      <c r="E225" s="87">
        <f t="shared" si="28"/>
        <v>0</v>
      </c>
    </row>
    <row r="226" spans="1:5" ht="15" customHeight="1" x14ac:dyDescent="0.25">
      <c r="A226" s="114" t="s">
        <v>15</v>
      </c>
      <c r="B226" s="114"/>
      <c r="C226" s="85">
        <v>150000000</v>
      </c>
      <c r="D226" s="86">
        <v>0</v>
      </c>
      <c r="E226" s="87">
        <f t="shared" si="28"/>
        <v>0</v>
      </c>
    </row>
    <row r="227" spans="1:5" ht="15" customHeight="1" x14ac:dyDescent="0.25">
      <c r="A227" s="114" t="s">
        <v>16</v>
      </c>
      <c r="B227" s="114"/>
      <c r="C227" s="85">
        <v>200000000</v>
      </c>
      <c r="D227" s="86">
        <v>0</v>
      </c>
      <c r="E227" s="87">
        <f t="shared" si="28"/>
        <v>0</v>
      </c>
    </row>
    <row r="228" spans="1:5" ht="15" customHeight="1" x14ac:dyDescent="0.25">
      <c r="A228" s="114" t="s">
        <v>17</v>
      </c>
      <c r="B228" s="114"/>
      <c r="C228" s="85">
        <f>C223-C224-C225-C226-C227</f>
        <v>299647797</v>
      </c>
      <c r="D228" s="86">
        <v>0</v>
      </c>
      <c r="E228" s="87">
        <f t="shared" si="28"/>
        <v>0</v>
      </c>
    </row>
    <row r="229" spans="1:5" ht="24" customHeight="1" x14ac:dyDescent="0.25">
      <c r="A229" s="117" t="s">
        <v>182</v>
      </c>
      <c r="B229" s="117"/>
      <c r="C229" s="118">
        <f>'Base de référence'!J44</f>
        <v>249160718</v>
      </c>
      <c r="D229" s="118"/>
      <c r="E229" s="84">
        <f>SUM(E230:E232)</f>
        <v>0</v>
      </c>
    </row>
    <row r="230" spans="1:5" ht="15" customHeight="1" x14ac:dyDescent="0.25">
      <c r="A230" s="114" t="s">
        <v>13</v>
      </c>
      <c r="B230" s="114"/>
      <c r="C230" s="85">
        <v>50000000</v>
      </c>
      <c r="D230" s="86">
        <v>0</v>
      </c>
      <c r="E230" s="87">
        <f t="shared" ref="E230:E232" si="29">D230*C230</f>
        <v>0</v>
      </c>
    </row>
    <row r="231" spans="1:5" ht="15" customHeight="1" x14ac:dyDescent="0.25">
      <c r="A231" s="114" t="s">
        <v>14</v>
      </c>
      <c r="B231" s="114"/>
      <c r="C231" s="85">
        <v>100000000</v>
      </c>
      <c r="D231" s="86">
        <v>0</v>
      </c>
      <c r="E231" s="87">
        <f t="shared" si="29"/>
        <v>0</v>
      </c>
    </row>
    <row r="232" spans="1:5" ht="15" customHeight="1" x14ac:dyDescent="0.25">
      <c r="A232" s="114" t="s">
        <v>15</v>
      </c>
      <c r="B232" s="114"/>
      <c r="C232" s="85">
        <f>C229-C230-C231</f>
        <v>99160718</v>
      </c>
      <c r="D232" s="86">
        <v>0</v>
      </c>
      <c r="E232" s="87">
        <f t="shared" si="29"/>
        <v>0</v>
      </c>
    </row>
    <row r="233" spans="1:5" ht="26.25" customHeight="1" x14ac:dyDescent="0.25">
      <c r="A233" s="117" t="s">
        <v>183</v>
      </c>
      <c r="B233" s="117"/>
      <c r="C233" s="118">
        <f>'Base de référence'!J45</f>
        <v>331177602</v>
      </c>
      <c r="D233" s="118"/>
      <c r="E233" s="84">
        <f>SUM(E234:E237)</f>
        <v>0</v>
      </c>
    </row>
    <row r="234" spans="1:5" ht="15" customHeight="1" x14ac:dyDescent="0.25">
      <c r="A234" s="114" t="s">
        <v>13</v>
      </c>
      <c r="B234" s="114"/>
      <c r="C234" s="85">
        <v>50000000</v>
      </c>
      <c r="D234" s="86">
        <v>0</v>
      </c>
      <c r="E234" s="87">
        <f t="shared" ref="E234:E237" si="30">D234*C234</f>
        <v>0</v>
      </c>
    </row>
    <row r="235" spans="1:5" ht="15" customHeight="1" x14ac:dyDescent="0.25">
      <c r="A235" s="114" t="s">
        <v>14</v>
      </c>
      <c r="B235" s="114"/>
      <c r="C235" s="85">
        <v>100000000</v>
      </c>
      <c r="D235" s="86">
        <v>0</v>
      </c>
      <c r="E235" s="87">
        <f t="shared" si="30"/>
        <v>0</v>
      </c>
    </row>
    <row r="236" spans="1:5" ht="15" customHeight="1" x14ac:dyDescent="0.25">
      <c r="A236" s="114" t="s">
        <v>15</v>
      </c>
      <c r="B236" s="114"/>
      <c r="C236" s="85">
        <v>150000000</v>
      </c>
      <c r="D236" s="86">
        <v>0</v>
      </c>
      <c r="E236" s="87">
        <f t="shared" si="30"/>
        <v>0</v>
      </c>
    </row>
    <row r="237" spans="1:5" ht="15" customHeight="1" x14ac:dyDescent="0.25">
      <c r="A237" s="114" t="s">
        <v>16</v>
      </c>
      <c r="B237" s="114"/>
      <c r="C237" s="85">
        <v>137521478</v>
      </c>
      <c r="D237" s="86">
        <v>0</v>
      </c>
      <c r="E237" s="87">
        <f t="shared" si="30"/>
        <v>0</v>
      </c>
    </row>
    <row r="238" spans="1:5" ht="21.75" customHeight="1" x14ac:dyDescent="0.25">
      <c r="A238" s="117" t="s">
        <v>184</v>
      </c>
      <c r="B238" s="117"/>
      <c r="C238" s="118">
        <f>'Base de référence'!J46</f>
        <v>291045846</v>
      </c>
      <c r="D238" s="118"/>
      <c r="E238" s="84">
        <f>SUM(E239:E241)</f>
        <v>0</v>
      </c>
    </row>
    <row r="239" spans="1:5" ht="15.75" customHeight="1" x14ac:dyDescent="0.25">
      <c r="A239" s="114" t="s">
        <v>13</v>
      </c>
      <c r="B239" s="114"/>
      <c r="C239" s="85">
        <v>50000000</v>
      </c>
      <c r="D239" s="86">
        <v>0</v>
      </c>
      <c r="E239" s="87">
        <f t="shared" ref="E239:E241" si="31">D239*C239</f>
        <v>0</v>
      </c>
    </row>
    <row r="240" spans="1:5" ht="15.75" customHeight="1" x14ac:dyDescent="0.25">
      <c r="A240" s="114" t="s">
        <v>14</v>
      </c>
      <c r="B240" s="114"/>
      <c r="C240" s="85">
        <v>100000000</v>
      </c>
      <c r="D240" s="86">
        <v>0</v>
      </c>
      <c r="E240" s="87">
        <f t="shared" si="31"/>
        <v>0</v>
      </c>
    </row>
    <row r="241" spans="1:5" ht="16.5" customHeight="1" x14ac:dyDescent="0.25">
      <c r="A241" s="114" t="s">
        <v>15</v>
      </c>
      <c r="B241" s="114"/>
      <c r="C241" s="85">
        <f>C238-C239-C240</f>
        <v>141045846</v>
      </c>
      <c r="D241" s="86">
        <v>0</v>
      </c>
      <c r="E241" s="87">
        <f t="shared" si="31"/>
        <v>0</v>
      </c>
    </row>
    <row r="242" spans="1:5" ht="21.75" customHeight="1" x14ac:dyDescent="0.25">
      <c r="A242" s="117" t="s">
        <v>185</v>
      </c>
      <c r="B242" s="117"/>
      <c r="C242" s="118">
        <f>'Base de référence'!J47</f>
        <v>709603401</v>
      </c>
      <c r="D242" s="118"/>
      <c r="E242" s="84">
        <f>SUM(E243:E247)</f>
        <v>0</v>
      </c>
    </row>
    <row r="243" spans="1:5" ht="21.75" customHeight="1" x14ac:dyDescent="0.25">
      <c r="A243" s="114" t="s">
        <v>13</v>
      </c>
      <c r="B243" s="114"/>
      <c r="C243" s="85">
        <v>50000000</v>
      </c>
      <c r="D243" s="86">
        <v>0</v>
      </c>
      <c r="E243" s="87">
        <f t="shared" ref="E243:E247" si="32">D243*C243</f>
        <v>0</v>
      </c>
    </row>
    <row r="244" spans="1:5" ht="21.75" customHeight="1" x14ac:dyDescent="0.25">
      <c r="A244" s="114" t="s">
        <v>14</v>
      </c>
      <c r="B244" s="114"/>
      <c r="C244" s="85">
        <v>100000000</v>
      </c>
      <c r="D244" s="86">
        <v>0</v>
      </c>
      <c r="E244" s="87">
        <f t="shared" si="32"/>
        <v>0</v>
      </c>
    </row>
    <row r="245" spans="1:5" ht="21.75" customHeight="1" x14ac:dyDescent="0.25">
      <c r="A245" s="114" t="s">
        <v>15</v>
      </c>
      <c r="B245" s="114"/>
      <c r="C245" s="85">
        <v>150000000</v>
      </c>
      <c r="D245" s="86">
        <v>0</v>
      </c>
      <c r="E245" s="87">
        <f t="shared" si="32"/>
        <v>0</v>
      </c>
    </row>
    <row r="246" spans="1:5" ht="16.5" customHeight="1" x14ac:dyDescent="0.25">
      <c r="A246" s="114" t="s">
        <v>16</v>
      </c>
      <c r="B246" s="114"/>
      <c r="C246" s="85">
        <v>200000000</v>
      </c>
      <c r="D246" s="86">
        <v>0</v>
      </c>
      <c r="E246" s="87">
        <f t="shared" si="32"/>
        <v>0</v>
      </c>
    </row>
    <row r="247" spans="1:5" ht="16.5" customHeight="1" x14ac:dyDescent="0.25">
      <c r="A247" s="114" t="s">
        <v>17</v>
      </c>
      <c r="B247" s="114"/>
      <c r="C247" s="85">
        <f>C242-C243-C244-C245-C246</f>
        <v>209603401</v>
      </c>
      <c r="D247" s="86">
        <v>0</v>
      </c>
      <c r="E247" s="87">
        <f t="shared" si="32"/>
        <v>0</v>
      </c>
    </row>
    <row r="248" spans="1:5" ht="16.5" customHeight="1" x14ac:dyDescent="0.25">
      <c r="A248" s="117" t="s">
        <v>186</v>
      </c>
      <c r="B248" s="117"/>
      <c r="C248" s="118">
        <f>'Base de référence'!J48</f>
        <v>273720552</v>
      </c>
      <c r="D248" s="118"/>
      <c r="E248" s="84">
        <f>SUM(E249:E251)</f>
        <v>0</v>
      </c>
    </row>
    <row r="249" spans="1:5" ht="16.5" customHeight="1" x14ac:dyDescent="0.25">
      <c r="A249" s="114" t="s">
        <v>13</v>
      </c>
      <c r="B249" s="114"/>
      <c r="C249" s="85">
        <v>50000000</v>
      </c>
      <c r="D249" s="86">
        <v>0</v>
      </c>
      <c r="E249" s="87">
        <f t="shared" ref="E249:E251" si="33">D249*C249</f>
        <v>0</v>
      </c>
    </row>
    <row r="250" spans="1:5" ht="16.5" customHeight="1" x14ac:dyDescent="0.25">
      <c r="A250" s="114" t="s">
        <v>14</v>
      </c>
      <c r="B250" s="114"/>
      <c r="C250" s="85">
        <v>100000000</v>
      </c>
      <c r="D250" s="86">
        <v>0</v>
      </c>
      <c r="E250" s="87">
        <f t="shared" si="33"/>
        <v>0</v>
      </c>
    </row>
    <row r="251" spans="1:5" ht="16.5" customHeight="1" x14ac:dyDescent="0.25">
      <c r="A251" s="114" t="s">
        <v>15</v>
      </c>
      <c r="B251" s="114"/>
      <c r="C251" s="85">
        <f>C248-C249-C250</f>
        <v>123720552</v>
      </c>
      <c r="D251" s="86">
        <v>0</v>
      </c>
      <c r="E251" s="87">
        <f t="shared" si="33"/>
        <v>0</v>
      </c>
    </row>
    <row r="252" spans="1:5" ht="16.5" customHeight="1" x14ac:dyDescent="0.25">
      <c r="A252" s="117" t="s">
        <v>187</v>
      </c>
      <c r="B252" s="117"/>
      <c r="C252" s="118">
        <f>'Base de référence'!J49</f>
        <v>161885265</v>
      </c>
      <c r="D252" s="118"/>
      <c r="E252" s="84">
        <f>SUM(E253:E255)</f>
        <v>0</v>
      </c>
    </row>
    <row r="253" spans="1:5" ht="16.5" customHeight="1" x14ac:dyDescent="0.25">
      <c r="A253" s="114" t="s">
        <v>13</v>
      </c>
      <c r="B253" s="114"/>
      <c r="C253" s="85">
        <v>50000000</v>
      </c>
      <c r="D253" s="86">
        <v>0</v>
      </c>
      <c r="E253" s="87">
        <f t="shared" ref="E253:E255" si="34">D253*C253</f>
        <v>0</v>
      </c>
    </row>
    <row r="254" spans="1:5" ht="16.5" customHeight="1" x14ac:dyDescent="0.25">
      <c r="A254" s="114" t="s">
        <v>14</v>
      </c>
      <c r="B254" s="114"/>
      <c r="C254" s="85">
        <v>100000000</v>
      </c>
      <c r="D254" s="86">
        <v>0</v>
      </c>
      <c r="E254" s="87">
        <f t="shared" si="34"/>
        <v>0</v>
      </c>
    </row>
    <row r="255" spans="1:5" ht="16.5" customHeight="1" x14ac:dyDescent="0.25">
      <c r="A255" s="114" t="s">
        <v>15</v>
      </c>
      <c r="B255" s="114"/>
      <c r="C255" s="85">
        <f>C252-C253-C254</f>
        <v>11885265</v>
      </c>
      <c r="D255" s="86">
        <v>0</v>
      </c>
      <c r="E255" s="87">
        <f t="shared" si="34"/>
        <v>0</v>
      </c>
    </row>
    <row r="256" spans="1:5" ht="16.5" customHeight="1" x14ac:dyDescent="0.25">
      <c r="A256" s="117" t="s">
        <v>188</v>
      </c>
      <c r="B256" s="117"/>
      <c r="C256" s="118">
        <f>'Base de référence'!J50</f>
        <v>228703484</v>
      </c>
      <c r="D256" s="118"/>
      <c r="E256" s="84">
        <f>SUM(E257:E259)</f>
        <v>0</v>
      </c>
    </row>
    <row r="257" spans="1:5" ht="16.5" customHeight="1" x14ac:dyDescent="0.25">
      <c r="A257" s="114" t="s">
        <v>13</v>
      </c>
      <c r="B257" s="114"/>
      <c r="C257" s="85">
        <v>50000000</v>
      </c>
      <c r="D257" s="86">
        <v>0</v>
      </c>
      <c r="E257" s="87">
        <f t="shared" ref="E257:E259" si="35">D257*C257</f>
        <v>0</v>
      </c>
    </row>
    <row r="258" spans="1:5" ht="16.5" customHeight="1" x14ac:dyDescent="0.25">
      <c r="A258" s="114" t="s">
        <v>14</v>
      </c>
      <c r="B258" s="114"/>
      <c r="C258" s="85">
        <v>100000000</v>
      </c>
      <c r="D258" s="86">
        <v>0</v>
      </c>
      <c r="E258" s="87">
        <f t="shared" si="35"/>
        <v>0</v>
      </c>
    </row>
    <row r="259" spans="1:5" ht="16.5" customHeight="1" x14ac:dyDescent="0.25">
      <c r="A259" s="114" t="s">
        <v>15</v>
      </c>
      <c r="B259" s="114"/>
      <c r="C259" s="85">
        <f>C256-C257-C258</f>
        <v>78703484</v>
      </c>
      <c r="D259" s="86">
        <v>0</v>
      </c>
      <c r="E259" s="87">
        <f t="shared" si="35"/>
        <v>0</v>
      </c>
    </row>
    <row r="260" spans="1:5" ht="16.5" customHeight="1" x14ac:dyDescent="0.25">
      <c r="A260" s="117" t="s">
        <v>189</v>
      </c>
      <c r="B260" s="117"/>
      <c r="C260" s="118">
        <f>'Base de référence'!J51</f>
        <v>235138500</v>
      </c>
      <c r="D260" s="118"/>
      <c r="E260" s="84">
        <f>SUM(E261:E263)</f>
        <v>0</v>
      </c>
    </row>
    <row r="261" spans="1:5" ht="16.5" customHeight="1" x14ac:dyDescent="0.25">
      <c r="A261" s="114" t="s">
        <v>13</v>
      </c>
      <c r="B261" s="114"/>
      <c r="C261" s="85">
        <v>50000000</v>
      </c>
      <c r="D261" s="86">
        <v>0</v>
      </c>
      <c r="E261" s="87">
        <f t="shared" ref="E261:E263" si="36">D261*C261</f>
        <v>0</v>
      </c>
    </row>
    <row r="262" spans="1:5" ht="16.5" customHeight="1" x14ac:dyDescent="0.25">
      <c r="A262" s="114" t="s">
        <v>14</v>
      </c>
      <c r="B262" s="114"/>
      <c r="C262" s="85">
        <v>100000000</v>
      </c>
      <c r="D262" s="86">
        <v>0</v>
      </c>
      <c r="E262" s="87">
        <f t="shared" si="36"/>
        <v>0</v>
      </c>
    </row>
    <row r="263" spans="1:5" ht="16.5" customHeight="1" x14ac:dyDescent="0.25">
      <c r="A263" s="114" t="s">
        <v>15</v>
      </c>
      <c r="B263" s="114"/>
      <c r="C263" s="85">
        <f>C260-C261-C262</f>
        <v>85138500</v>
      </c>
      <c r="D263" s="86">
        <v>0</v>
      </c>
      <c r="E263" s="87">
        <f t="shared" si="36"/>
        <v>0</v>
      </c>
    </row>
    <row r="264" spans="1:5" ht="16.5" customHeight="1" x14ac:dyDescent="0.25">
      <c r="A264" s="117" t="s">
        <v>190</v>
      </c>
      <c r="B264" s="117"/>
      <c r="C264" s="118">
        <f>'Base de référence'!J52</f>
        <v>969185595</v>
      </c>
      <c r="D264" s="118"/>
      <c r="E264" s="84">
        <f>SUM(E265:E270)</f>
        <v>0</v>
      </c>
    </row>
    <row r="265" spans="1:5" ht="16.5" customHeight="1" x14ac:dyDescent="0.25">
      <c r="A265" s="114" t="s">
        <v>13</v>
      </c>
      <c r="B265" s="114"/>
      <c r="C265" s="85">
        <v>50000000</v>
      </c>
      <c r="D265" s="86">
        <v>0</v>
      </c>
      <c r="E265" s="87">
        <f t="shared" ref="E265:E270" si="37">D265*C265</f>
        <v>0</v>
      </c>
    </row>
    <row r="266" spans="1:5" ht="16.5" customHeight="1" x14ac:dyDescent="0.25">
      <c r="A266" s="114" t="s">
        <v>14</v>
      </c>
      <c r="B266" s="114"/>
      <c r="C266" s="85">
        <v>100000000</v>
      </c>
      <c r="D266" s="86">
        <v>0</v>
      </c>
      <c r="E266" s="87">
        <f t="shared" si="37"/>
        <v>0</v>
      </c>
    </row>
    <row r="267" spans="1:5" ht="16.5" customHeight="1" x14ac:dyDescent="0.25">
      <c r="A267" s="114" t="s">
        <v>15</v>
      </c>
      <c r="B267" s="114"/>
      <c r="C267" s="85">
        <v>150000000</v>
      </c>
      <c r="D267" s="86">
        <v>0</v>
      </c>
      <c r="E267" s="87">
        <f t="shared" si="37"/>
        <v>0</v>
      </c>
    </row>
    <row r="268" spans="1:5" ht="16.5" customHeight="1" x14ac:dyDescent="0.25">
      <c r="A268" s="114" t="s">
        <v>16</v>
      </c>
      <c r="B268" s="114"/>
      <c r="C268" s="85">
        <v>200000000</v>
      </c>
      <c r="D268" s="86">
        <v>0</v>
      </c>
      <c r="E268" s="87">
        <f t="shared" si="37"/>
        <v>0</v>
      </c>
    </row>
    <row r="269" spans="1:5" ht="16.5" customHeight="1" x14ac:dyDescent="0.25">
      <c r="A269" s="114" t="s">
        <v>17</v>
      </c>
      <c r="B269" s="114"/>
      <c r="C269" s="85">
        <v>300000000</v>
      </c>
      <c r="D269" s="86">
        <v>0</v>
      </c>
      <c r="E269" s="87">
        <f t="shared" si="37"/>
        <v>0</v>
      </c>
    </row>
    <row r="270" spans="1:5" ht="16.5" customHeight="1" x14ac:dyDescent="0.25">
      <c r="A270" s="114" t="s">
        <v>18</v>
      </c>
      <c r="B270" s="114"/>
      <c r="C270" s="85">
        <f>C264-800000000</f>
        <v>169185595</v>
      </c>
      <c r="D270" s="86">
        <v>0</v>
      </c>
      <c r="E270" s="87">
        <f t="shared" si="37"/>
        <v>0</v>
      </c>
    </row>
    <row r="271" spans="1:5" ht="16.5" customHeight="1" x14ac:dyDescent="0.25">
      <c r="A271" s="117" t="s">
        <v>191</v>
      </c>
      <c r="B271" s="117"/>
      <c r="C271" s="118">
        <f>'Base de référence'!J53</f>
        <v>837939762</v>
      </c>
      <c r="D271" s="118"/>
      <c r="E271" s="84">
        <f>SUM(E272:E276)</f>
        <v>0</v>
      </c>
    </row>
    <row r="272" spans="1:5" ht="16.5" customHeight="1" x14ac:dyDescent="0.25">
      <c r="A272" s="114" t="s">
        <v>13</v>
      </c>
      <c r="B272" s="114"/>
      <c r="C272" s="85">
        <v>50000000</v>
      </c>
      <c r="D272" s="86">
        <v>0</v>
      </c>
      <c r="E272" s="87">
        <f t="shared" ref="E272:E276" si="38">D272*C272</f>
        <v>0</v>
      </c>
    </row>
    <row r="273" spans="1:5" ht="16.5" customHeight="1" x14ac:dyDescent="0.25">
      <c r="A273" s="114" t="s">
        <v>14</v>
      </c>
      <c r="B273" s="114"/>
      <c r="C273" s="85">
        <v>100000000</v>
      </c>
      <c r="D273" s="86">
        <v>0</v>
      </c>
      <c r="E273" s="87">
        <f t="shared" si="38"/>
        <v>0</v>
      </c>
    </row>
    <row r="274" spans="1:5" ht="16.5" customHeight="1" x14ac:dyDescent="0.25">
      <c r="A274" s="114" t="s">
        <v>15</v>
      </c>
      <c r="B274" s="114"/>
      <c r="C274" s="85">
        <v>150000000</v>
      </c>
      <c r="D274" s="86">
        <v>0</v>
      </c>
      <c r="E274" s="87">
        <f t="shared" si="38"/>
        <v>0</v>
      </c>
    </row>
    <row r="275" spans="1:5" ht="16.5" customHeight="1" x14ac:dyDescent="0.25">
      <c r="A275" s="114" t="s">
        <v>16</v>
      </c>
      <c r="B275" s="114"/>
      <c r="C275" s="85">
        <v>200000000</v>
      </c>
      <c r="D275" s="86">
        <v>0</v>
      </c>
      <c r="E275" s="87">
        <f t="shared" si="38"/>
        <v>0</v>
      </c>
    </row>
    <row r="276" spans="1:5" ht="16.5" customHeight="1" x14ac:dyDescent="0.25">
      <c r="A276" s="114" t="s">
        <v>17</v>
      </c>
      <c r="B276" s="114"/>
      <c r="C276" s="85">
        <f>C271-C272-C273-C274-C275</f>
        <v>337939762</v>
      </c>
      <c r="D276" s="86">
        <v>0</v>
      </c>
      <c r="E276" s="87">
        <f t="shared" si="38"/>
        <v>0</v>
      </c>
    </row>
    <row r="277" spans="1:5" ht="16.5" customHeight="1" x14ac:dyDescent="0.25">
      <c r="A277" s="117" t="s">
        <v>192</v>
      </c>
      <c r="B277" s="117"/>
      <c r="C277" s="118">
        <f>'Base de référence'!J54</f>
        <v>509078310</v>
      </c>
      <c r="D277" s="118"/>
      <c r="E277" s="84">
        <f>SUM(E278:E282)</f>
        <v>0</v>
      </c>
    </row>
    <row r="278" spans="1:5" ht="16.5" customHeight="1" x14ac:dyDescent="0.25">
      <c r="A278" s="114" t="s">
        <v>13</v>
      </c>
      <c r="B278" s="114"/>
      <c r="C278" s="85">
        <v>50000000</v>
      </c>
      <c r="D278" s="86">
        <v>0</v>
      </c>
      <c r="E278" s="87">
        <f t="shared" ref="E278:E282" si="39">D278*C278</f>
        <v>0</v>
      </c>
    </row>
    <row r="279" spans="1:5" ht="16.5" customHeight="1" x14ac:dyDescent="0.25">
      <c r="A279" s="114" t="s">
        <v>14</v>
      </c>
      <c r="B279" s="114"/>
      <c r="C279" s="85">
        <v>100000000</v>
      </c>
      <c r="D279" s="86">
        <v>0</v>
      </c>
      <c r="E279" s="87">
        <f t="shared" si="39"/>
        <v>0</v>
      </c>
    </row>
    <row r="280" spans="1:5" ht="16.5" customHeight="1" x14ac:dyDescent="0.25">
      <c r="A280" s="114" t="s">
        <v>15</v>
      </c>
      <c r="B280" s="114"/>
      <c r="C280" s="85">
        <v>150000000</v>
      </c>
      <c r="D280" s="86">
        <v>0</v>
      </c>
      <c r="E280" s="87">
        <f t="shared" si="39"/>
        <v>0</v>
      </c>
    </row>
    <row r="281" spans="1:5" ht="16.5" customHeight="1" x14ac:dyDescent="0.25">
      <c r="A281" s="114" t="s">
        <v>16</v>
      </c>
      <c r="B281" s="114"/>
      <c r="C281" s="85">
        <v>200000000</v>
      </c>
      <c r="D281" s="86">
        <v>0</v>
      </c>
      <c r="E281" s="87">
        <f t="shared" si="39"/>
        <v>0</v>
      </c>
    </row>
    <row r="282" spans="1:5" ht="16.5" customHeight="1" x14ac:dyDescent="0.25">
      <c r="A282" s="114" t="s">
        <v>17</v>
      </c>
      <c r="B282" s="114"/>
      <c r="C282" s="85">
        <f>C277-C278-C279-C280-C281</f>
        <v>9078310</v>
      </c>
      <c r="D282" s="86">
        <v>0</v>
      </c>
      <c r="E282" s="87">
        <f t="shared" si="39"/>
        <v>0</v>
      </c>
    </row>
    <row r="283" spans="1:5" ht="16.5" customHeight="1" x14ac:dyDescent="0.25">
      <c r="A283" s="117" t="s">
        <v>193</v>
      </c>
      <c r="B283" s="117"/>
      <c r="C283" s="118">
        <f>'Base de référence'!J55</f>
        <v>165979771</v>
      </c>
      <c r="D283" s="118"/>
      <c r="E283" s="84">
        <f>SUM(E284:E286)</f>
        <v>0</v>
      </c>
    </row>
    <row r="284" spans="1:5" ht="16.5" customHeight="1" x14ac:dyDescent="0.25">
      <c r="A284" s="114" t="s">
        <v>13</v>
      </c>
      <c r="B284" s="114"/>
      <c r="C284" s="85">
        <v>50000000</v>
      </c>
      <c r="D284" s="86">
        <v>0</v>
      </c>
      <c r="E284" s="87">
        <f t="shared" ref="E284:E286" si="40">D284*C284</f>
        <v>0</v>
      </c>
    </row>
    <row r="285" spans="1:5" ht="16.5" customHeight="1" x14ac:dyDescent="0.25">
      <c r="A285" s="114" t="s">
        <v>14</v>
      </c>
      <c r="B285" s="114"/>
      <c r="C285" s="85">
        <v>100000000</v>
      </c>
      <c r="D285" s="86">
        <v>0</v>
      </c>
      <c r="E285" s="87">
        <f t="shared" si="40"/>
        <v>0</v>
      </c>
    </row>
    <row r="286" spans="1:5" ht="16.5" customHeight="1" x14ac:dyDescent="0.25">
      <c r="A286" s="114" t="s">
        <v>15</v>
      </c>
      <c r="B286" s="114"/>
      <c r="C286" s="85">
        <f>C283-C284-C285</f>
        <v>15979771</v>
      </c>
      <c r="D286" s="86">
        <v>0</v>
      </c>
      <c r="E286" s="87">
        <f t="shared" si="40"/>
        <v>0</v>
      </c>
    </row>
    <row r="287" spans="1:5" ht="16.5" customHeight="1" x14ac:dyDescent="0.25">
      <c r="A287" s="117" t="s">
        <v>194</v>
      </c>
      <c r="B287" s="117"/>
      <c r="C287" s="118">
        <f>'Base de référence'!J56</f>
        <v>1114284224</v>
      </c>
      <c r="D287" s="118"/>
      <c r="E287" s="84">
        <f>SUM(E288:E293)</f>
        <v>0</v>
      </c>
    </row>
    <row r="288" spans="1:5" ht="16.5" customHeight="1" x14ac:dyDescent="0.25">
      <c r="A288" s="114" t="s">
        <v>13</v>
      </c>
      <c r="B288" s="114"/>
      <c r="C288" s="85">
        <v>50000000</v>
      </c>
      <c r="D288" s="86">
        <v>0</v>
      </c>
      <c r="E288" s="87">
        <f t="shared" ref="E288:E293" si="41">D288*C288</f>
        <v>0</v>
      </c>
    </row>
    <row r="289" spans="1:5" ht="16.5" customHeight="1" x14ac:dyDescent="0.25">
      <c r="A289" s="114" t="s">
        <v>14</v>
      </c>
      <c r="B289" s="114"/>
      <c r="C289" s="85">
        <v>100000000</v>
      </c>
      <c r="D289" s="86">
        <v>0</v>
      </c>
      <c r="E289" s="87">
        <f t="shared" si="41"/>
        <v>0</v>
      </c>
    </row>
    <row r="290" spans="1:5" ht="16.5" customHeight="1" x14ac:dyDescent="0.25">
      <c r="A290" s="114" t="s">
        <v>15</v>
      </c>
      <c r="B290" s="114"/>
      <c r="C290" s="85">
        <v>150000000</v>
      </c>
      <c r="D290" s="86">
        <v>0</v>
      </c>
      <c r="E290" s="87">
        <f t="shared" si="41"/>
        <v>0</v>
      </c>
    </row>
    <row r="291" spans="1:5" ht="16.5" customHeight="1" x14ac:dyDescent="0.25">
      <c r="A291" s="114" t="s">
        <v>16</v>
      </c>
      <c r="B291" s="114"/>
      <c r="C291" s="85">
        <v>200000000</v>
      </c>
      <c r="D291" s="86">
        <v>0</v>
      </c>
      <c r="E291" s="87">
        <f t="shared" si="41"/>
        <v>0</v>
      </c>
    </row>
    <row r="292" spans="1:5" ht="16.5" customHeight="1" x14ac:dyDescent="0.25">
      <c r="A292" s="114" t="s">
        <v>17</v>
      </c>
      <c r="B292" s="114"/>
      <c r="C292" s="85">
        <v>300000000</v>
      </c>
      <c r="D292" s="86">
        <v>0</v>
      </c>
      <c r="E292" s="87">
        <f t="shared" si="41"/>
        <v>0</v>
      </c>
    </row>
    <row r="293" spans="1:5" ht="16.5" customHeight="1" x14ac:dyDescent="0.25">
      <c r="A293" s="114" t="s">
        <v>18</v>
      </c>
      <c r="B293" s="114"/>
      <c r="C293" s="85">
        <f>C287-800000000</f>
        <v>314284224</v>
      </c>
      <c r="D293" s="86">
        <v>0</v>
      </c>
      <c r="E293" s="87">
        <f t="shared" si="41"/>
        <v>0</v>
      </c>
    </row>
    <row r="294" spans="1:5" ht="16.5" customHeight="1" x14ac:dyDescent="0.25">
      <c r="A294" s="117" t="s">
        <v>195</v>
      </c>
      <c r="B294" s="117"/>
      <c r="C294" s="118">
        <f>'Base de référence'!J57</f>
        <v>610940249</v>
      </c>
      <c r="D294" s="118"/>
      <c r="E294" s="84">
        <f>SUM(E295:E299)</f>
        <v>0</v>
      </c>
    </row>
    <row r="295" spans="1:5" ht="16.5" customHeight="1" x14ac:dyDescent="0.25">
      <c r="A295" s="114" t="s">
        <v>13</v>
      </c>
      <c r="B295" s="114"/>
      <c r="C295" s="85">
        <v>50000000</v>
      </c>
      <c r="D295" s="86">
        <v>0</v>
      </c>
      <c r="E295" s="87">
        <f t="shared" ref="E295:E299" si="42">D295*C295</f>
        <v>0</v>
      </c>
    </row>
    <row r="296" spans="1:5" ht="16.5" customHeight="1" x14ac:dyDescent="0.25">
      <c r="A296" s="114" t="s">
        <v>14</v>
      </c>
      <c r="B296" s="114"/>
      <c r="C296" s="85">
        <v>100000000</v>
      </c>
      <c r="D296" s="86">
        <v>0</v>
      </c>
      <c r="E296" s="87">
        <f t="shared" si="42"/>
        <v>0</v>
      </c>
    </row>
    <row r="297" spans="1:5" ht="16.5" customHeight="1" x14ac:dyDescent="0.25">
      <c r="A297" s="114" t="s">
        <v>15</v>
      </c>
      <c r="B297" s="114"/>
      <c r="C297" s="85">
        <v>150000000</v>
      </c>
      <c r="D297" s="86">
        <v>0</v>
      </c>
      <c r="E297" s="87">
        <f t="shared" si="42"/>
        <v>0</v>
      </c>
    </row>
    <row r="298" spans="1:5" ht="16.5" customHeight="1" x14ac:dyDescent="0.25">
      <c r="A298" s="114" t="s">
        <v>16</v>
      </c>
      <c r="B298" s="114"/>
      <c r="C298" s="85">
        <v>200000000</v>
      </c>
      <c r="D298" s="86">
        <v>0</v>
      </c>
      <c r="E298" s="87">
        <f t="shared" si="42"/>
        <v>0</v>
      </c>
    </row>
    <row r="299" spans="1:5" ht="16.5" customHeight="1" x14ac:dyDescent="0.25">
      <c r="A299" s="114" t="s">
        <v>17</v>
      </c>
      <c r="B299" s="114"/>
      <c r="C299" s="85">
        <f>C294-C295-C296-C297-C298</f>
        <v>110940249</v>
      </c>
      <c r="D299" s="86">
        <v>0</v>
      </c>
      <c r="E299" s="87">
        <f t="shared" si="42"/>
        <v>0</v>
      </c>
    </row>
    <row r="300" spans="1:5" ht="16.5" customHeight="1" x14ac:dyDescent="0.25">
      <c r="A300" s="117" t="s">
        <v>196</v>
      </c>
      <c r="B300" s="117"/>
      <c r="C300" s="118">
        <f>'Base de référence'!J58</f>
        <v>268531522</v>
      </c>
      <c r="D300" s="118"/>
      <c r="E300" s="84">
        <f>SUM(E301:E303)</f>
        <v>0</v>
      </c>
    </row>
    <row r="301" spans="1:5" ht="16.5" customHeight="1" x14ac:dyDescent="0.25">
      <c r="A301" s="114" t="s">
        <v>13</v>
      </c>
      <c r="B301" s="114"/>
      <c r="C301" s="85">
        <v>50000000</v>
      </c>
      <c r="D301" s="86">
        <v>0</v>
      </c>
      <c r="E301" s="87">
        <f t="shared" ref="E301:E303" si="43">D301*C301</f>
        <v>0</v>
      </c>
    </row>
    <row r="302" spans="1:5" ht="16.5" customHeight="1" x14ac:dyDescent="0.25">
      <c r="A302" s="114" t="s">
        <v>14</v>
      </c>
      <c r="B302" s="114"/>
      <c r="C302" s="85">
        <v>100000000</v>
      </c>
      <c r="D302" s="86">
        <v>0</v>
      </c>
      <c r="E302" s="87">
        <f t="shared" si="43"/>
        <v>0</v>
      </c>
    </row>
    <row r="303" spans="1:5" ht="16.5" customHeight="1" x14ac:dyDescent="0.25">
      <c r="A303" s="114" t="s">
        <v>15</v>
      </c>
      <c r="B303" s="114"/>
      <c r="C303" s="85">
        <f>C300-C301-C302</f>
        <v>118531522</v>
      </c>
      <c r="D303" s="86">
        <v>0</v>
      </c>
      <c r="E303" s="87">
        <f t="shared" si="43"/>
        <v>0</v>
      </c>
    </row>
    <row r="304" spans="1:5" ht="16.5" customHeight="1" x14ac:dyDescent="0.25">
      <c r="A304" s="117" t="s">
        <v>197</v>
      </c>
      <c r="B304" s="117"/>
      <c r="C304" s="118">
        <f>'Base de référence'!J59</f>
        <v>331819335</v>
      </c>
      <c r="D304" s="118"/>
      <c r="E304" s="84">
        <f>SUM(E305:E308)</f>
        <v>0</v>
      </c>
    </row>
    <row r="305" spans="1:5" ht="16.5" customHeight="1" x14ac:dyDescent="0.25">
      <c r="A305" s="114" t="s">
        <v>13</v>
      </c>
      <c r="B305" s="114"/>
      <c r="C305" s="85">
        <v>50000000</v>
      </c>
      <c r="D305" s="86">
        <v>0</v>
      </c>
      <c r="E305" s="87">
        <f t="shared" ref="E305:E308" si="44">D305*C305</f>
        <v>0</v>
      </c>
    </row>
    <row r="306" spans="1:5" ht="16.5" customHeight="1" x14ac:dyDescent="0.25">
      <c r="A306" s="114" t="s">
        <v>14</v>
      </c>
      <c r="B306" s="114"/>
      <c r="C306" s="85">
        <v>100000000</v>
      </c>
      <c r="D306" s="86">
        <v>0</v>
      </c>
      <c r="E306" s="87">
        <f t="shared" si="44"/>
        <v>0</v>
      </c>
    </row>
    <row r="307" spans="1:5" ht="16.5" customHeight="1" x14ac:dyDescent="0.25">
      <c r="A307" s="114" t="s">
        <v>15</v>
      </c>
      <c r="B307" s="114"/>
      <c r="C307" s="85">
        <v>150000000</v>
      </c>
      <c r="D307" s="86">
        <v>0</v>
      </c>
      <c r="E307" s="87">
        <f t="shared" si="44"/>
        <v>0</v>
      </c>
    </row>
    <row r="308" spans="1:5" ht="16.5" customHeight="1" x14ac:dyDescent="0.25">
      <c r="A308" s="114" t="s">
        <v>16</v>
      </c>
      <c r="B308" s="114"/>
      <c r="C308" s="85">
        <v>137521478</v>
      </c>
      <c r="D308" s="86">
        <v>0</v>
      </c>
      <c r="E308" s="87">
        <f t="shared" si="44"/>
        <v>0</v>
      </c>
    </row>
    <row r="309" spans="1:5" ht="16.5" customHeight="1" x14ac:dyDescent="0.25">
      <c r="A309" s="117" t="s">
        <v>198</v>
      </c>
      <c r="B309" s="117"/>
      <c r="C309" s="118">
        <f>'Base de référence'!J60</f>
        <v>611168801</v>
      </c>
      <c r="D309" s="118"/>
      <c r="E309" s="84">
        <f>SUM(E310:E314)</f>
        <v>0</v>
      </c>
    </row>
    <row r="310" spans="1:5" ht="16.5" customHeight="1" x14ac:dyDescent="0.25">
      <c r="A310" s="114" t="s">
        <v>13</v>
      </c>
      <c r="B310" s="114"/>
      <c r="C310" s="85">
        <v>50000000</v>
      </c>
      <c r="D310" s="86">
        <v>0</v>
      </c>
      <c r="E310" s="87">
        <f t="shared" ref="E310:E314" si="45">D310*C310</f>
        <v>0</v>
      </c>
    </row>
    <row r="311" spans="1:5" ht="16.5" customHeight="1" x14ac:dyDescent="0.25">
      <c r="A311" s="114" t="s">
        <v>14</v>
      </c>
      <c r="B311" s="114"/>
      <c r="C311" s="85">
        <v>100000000</v>
      </c>
      <c r="D311" s="86">
        <v>0</v>
      </c>
      <c r="E311" s="87">
        <f t="shared" si="45"/>
        <v>0</v>
      </c>
    </row>
    <row r="312" spans="1:5" ht="16.5" customHeight="1" x14ac:dyDescent="0.25">
      <c r="A312" s="114" t="s">
        <v>15</v>
      </c>
      <c r="B312" s="114"/>
      <c r="C312" s="85">
        <v>150000000</v>
      </c>
      <c r="D312" s="86">
        <v>0</v>
      </c>
      <c r="E312" s="87">
        <f t="shared" si="45"/>
        <v>0</v>
      </c>
    </row>
    <row r="313" spans="1:5" ht="16.5" customHeight="1" x14ac:dyDescent="0.25">
      <c r="A313" s="114" t="s">
        <v>16</v>
      </c>
      <c r="B313" s="114"/>
      <c r="C313" s="85">
        <v>200000000</v>
      </c>
      <c r="D313" s="86">
        <v>0</v>
      </c>
      <c r="E313" s="87">
        <f t="shared" si="45"/>
        <v>0</v>
      </c>
    </row>
    <row r="314" spans="1:5" ht="16.5" customHeight="1" x14ac:dyDescent="0.25">
      <c r="A314" s="114" t="s">
        <v>17</v>
      </c>
      <c r="B314" s="114"/>
      <c r="C314" s="85">
        <f>C309-C310-C311-C312-C313</f>
        <v>111168801</v>
      </c>
      <c r="D314" s="86">
        <v>0</v>
      </c>
      <c r="E314" s="87">
        <f t="shared" si="45"/>
        <v>0</v>
      </c>
    </row>
    <row r="315" spans="1:5" ht="16.5" customHeight="1" x14ac:dyDescent="0.25">
      <c r="A315" s="117" t="s">
        <v>199</v>
      </c>
      <c r="B315" s="117"/>
      <c r="C315" s="118">
        <f>'Base de référence'!J61</f>
        <v>612898715</v>
      </c>
      <c r="D315" s="118"/>
      <c r="E315" s="84">
        <f>SUM(E316:E320)</f>
        <v>0</v>
      </c>
    </row>
    <row r="316" spans="1:5" ht="16.5" customHeight="1" x14ac:dyDescent="0.25">
      <c r="A316" s="114" t="s">
        <v>13</v>
      </c>
      <c r="B316" s="114"/>
      <c r="C316" s="85">
        <v>50000000</v>
      </c>
      <c r="D316" s="86">
        <v>0</v>
      </c>
      <c r="E316" s="87">
        <f t="shared" ref="E316:E320" si="46">D316*C316</f>
        <v>0</v>
      </c>
    </row>
    <row r="317" spans="1:5" ht="16.5" customHeight="1" x14ac:dyDescent="0.25">
      <c r="A317" s="114" t="s">
        <v>14</v>
      </c>
      <c r="B317" s="114"/>
      <c r="C317" s="85">
        <v>100000000</v>
      </c>
      <c r="D317" s="86">
        <v>0</v>
      </c>
      <c r="E317" s="87">
        <f t="shared" si="46"/>
        <v>0</v>
      </c>
    </row>
    <row r="318" spans="1:5" ht="16.5" customHeight="1" x14ac:dyDescent="0.25">
      <c r="A318" s="114" t="s">
        <v>15</v>
      </c>
      <c r="B318" s="114"/>
      <c r="C318" s="85">
        <v>150000000</v>
      </c>
      <c r="D318" s="86">
        <v>0</v>
      </c>
      <c r="E318" s="87">
        <f t="shared" si="46"/>
        <v>0</v>
      </c>
    </row>
    <row r="319" spans="1:5" ht="16.5" customHeight="1" x14ac:dyDescent="0.25">
      <c r="A319" s="114" t="s">
        <v>16</v>
      </c>
      <c r="B319" s="114"/>
      <c r="C319" s="85">
        <v>200000000</v>
      </c>
      <c r="D319" s="86">
        <v>0</v>
      </c>
      <c r="E319" s="87">
        <f t="shared" si="46"/>
        <v>0</v>
      </c>
    </row>
    <row r="320" spans="1:5" ht="16.5" customHeight="1" x14ac:dyDescent="0.25">
      <c r="A320" s="114" t="s">
        <v>17</v>
      </c>
      <c r="B320" s="114"/>
      <c r="C320" s="85">
        <f>C315-C316-C317-C318-C319</f>
        <v>112898715</v>
      </c>
      <c r="D320" s="86">
        <v>0</v>
      </c>
      <c r="E320" s="87">
        <f t="shared" si="46"/>
        <v>0</v>
      </c>
    </row>
    <row r="321" spans="1:5" ht="16.5" customHeight="1" x14ac:dyDescent="0.25">
      <c r="A321" s="117" t="s">
        <v>200</v>
      </c>
      <c r="B321" s="117"/>
      <c r="C321" s="118">
        <f>'Base de référence'!J62</f>
        <v>304786409</v>
      </c>
      <c r="D321" s="118"/>
      <c r="E321" s="84">
        <f>SUM(E322:E325)</f>
        <v>0</v>
      </c>
    </row>
    <row r="322" spans="1:5" ht="16.5" customHeight="1" x14ac:dyDescent="0.25">
      <c r="A322" s="114" t="s">
        <v>13</v>
      </c>
      <c r="B322" s="114"/>
      <c r="C322" s="85">
        <v>50000000</v>
      </c>
      <c r="D322" s="86">
        <v>0</v>
      </c>
      <c r="E322" s="87">
        <f t="shared" ref="E322:E325" si="47">D322*C322</f>
        <v>0</v>
      </c>
    </row>
    <row r="323" spans="1:5" ht="16.5" customHeight="1" x14ac:dyDescent="0.25">
      <c r="A323" s="114" t="s">
        <v>14</v>
      </c>
      <c r="B323" s="114"/>
      <c r="C323" s="85">
        <v>100000000</v>
      </c>
      <c r="D323" s="86">
        <v>0</v>
      </c>
      <c r="E323" s="87">
        <f t="shared" si="47"/>
        <v>0</v>
      </c>
    </row>
    <row r="324" spans="1:5" ht="16.5" customHeight="1" x14ac:dyDescent="0.25">
      <c r="A324" s="114" t="s">
        <v>15</v>
      </c>
      <c r="B324" s="114"/>
      <c r="C324" s="85">
        <v>150000000</v>
      </c>
      <c r="D324" s="86">
        <v>0</v>
      </c>
      <c r="E324" s="87">
        <f t="shared" si="47"/>
        <v>0</v>
      </c>
    </row>
    <row r="325" spans="1:5" ht="16.5" customHeight="1" x14ac:dyDescent="0.25">
      <c r="A325" s="114" t="s">
        <v>16</v>
      </c>
      <c r="B325" s="114"/>
      <c r="C325" s="85">
        <v>137521478</v>
      </c>
      <c r="D325" s="86">
        <v>0</v>
      </c>
      <c r="E325" s="87">
        <f t="shared" si="47"/>
        <v>0</v>
      </c>
    </row>
    <row r="326" spans="1:5" ht="16.5" customHeight="1" x14ac:dyDescent="0.25">
      <c r="A326" s="117" t="s">
        <v>201</v>
      </c>
      <c r="B326" s="117"/>
      <c r="C326" s="118">
        <f>'Base de référence'!J63</f>
        <v>537457479</v>
      </c>
      <c r="D326" s="118"/>
      <c r="E326" s="84">
        <f>SUM(E327:E330)</f>
        <v>0</v>
      </c>
    </row>
    <row r="327" spans="1:5" ht="16.5" customHeight="1" x14ac:dyDescent="0.25">
      <c r="A327" s="114" t="s">
        <v>13</v>
      </c>
      <c r="B327" s="114"/>
      <c r="C327" s="85">
        <v>50000000</v>
      </c>
      <c r="D327" s="86">
        <v>0</v>
      </c>
      <c r="E327" s="87">
        <f t="shared" ref="E327:E330" si="48">D327*C327</f>
        <v>0</v>
      </c>
    </row>
    <row r="328" spans="1:5" ht="16.5" customHeight="1" x14ac:dyDescent="0.25">
      <c r="A328" s="114" t="s">
        <v>14</v>
      </c>
      <c r="B328" s="114"/>
      <c r="C328" s="85">
        <v>100000000</v>
      </c>
      <c r="D328" s="86">
        <v>0</v>
      </c>
      <c r="E328" s="87">
        <f t="shared" si="48"/>
        <v>0</v>
      </c>
    </row>
    <row r="329" spans="1:5" ht="16.5" customHeight="1" x14ac:dyDescent="0.25">
      <c r="A329" s="114" t="s">
        <v>15</v>
      </c>
      <c r="B329" s="114"/>
      <c r="C329" s="85">
        <v>150000000</v>
      </c>
      <c r="D329" s="86">
        <v>0</v>
      </c>
      <c r="E329" s="87">
        <f t="shared" si="48"/>
        <v>0</v>
      </c>
    </row>
    <row r="330" spans="1:5" ht="16.5" customHeight="1" x14ac:dyDescent="0.25">
      <c r="A330" s="114" t="s">
        <v>16</v>
      </c>
      <c r="B330" s="114"/>
      <c r="C330" s="85">
        <v>137521478</v>
      </c>
      <c r="D330" s="86">
        <v>0</v>
      </c>
      <c r="E330" s="87">
        <f t="shared" si="48"/>
        <v>0</v>
      </c>
    </row>
    <row r="331" spans="1:5" ht="16.5" customHeight="1" x14ac:dyDescent="0.25">
      <c r="A331" s="117" t="s">
        <v>202</v>
      </c>
      <c r="B331" s="117"/>
      <c r="C331" s="118">
        <f>'Base de référence'!J64</f>
        <v>429748279</v>
      </c>
      <c r="D331" s="118"/>
      <c r="E331" s="84">
        <f>SUM(E332:E335)</f>
        <v>0</v>
      </c>
    </row>
    <row r="332" spans="1:5" ht="16.5" customHeight="1" x14ac:dyDescent="0.25">
      <c r="A332" s="114" t="s">
        <v>13</v>
      </c>
      <c r="B332" s="114"/>
      <c r="C332" s="85">
        <v>50000000</v>
      </c>
      <c r="D332" s="86">
        <v>0</v>
      </c>
      <c r="E332" s="87">
        <f t="shared" ref="E332:E335" si="49">D332*C332</f>
        <v>0</v>
      </c>
    </row>
    <row r="333" spans="1:5" ht="16.5" customHeight="1" x14ac:dyDescent="0.25">
      <c r="A333" s="114" t="s">
        <v>14</v>
      </c>
      <c r="B333" s="114"/>
      <c r="C333" s="85">
        <v>100000000</v>
      </c>
      <c r="D333" s="86">
        <v>0</v>
      </c>
      <c r="E333" s="87">
        <f t="shared" si="49"/>
        <v>0</v>
      </c>
    </row>
    <row r="334" spans="1:5" ht="16.5" customHeight="1" x14ac:dyDescent="0.25">
      <c r="A334" s="114" t="s">
        <v>15</v>
      </c>
      <c r="B334" s="114"/>
      <c r="C334" s="85">
        <v>150000000</v>
      </c>
      <c r="D334" s="86">
        <v>0</v>
      </c>
      <c r="E334" s="87">
        <f t="shared" si="49"/>
        <v>0</v>
      </c>
    </row>
    <row r="335" spans="1:5" ht="16.5" customHeight="1" x14ac:dyDescent="0.25">
      <c r="A335" s="114" t="s">
        <v>16</v>
      </c>
      <c r="B335" s="114"/>
      <c r="C335" s="85">
        <v>137521478</v>
      </c>
      <c r="D335" s="86">
        <v>0</v>
      </c>
      <c r="E335" s="87">
        <f t="shared" si="49"/>
        <v>0</v>
      </c>
    </row>
    <row r="336" spans="1:5" ht="17.25" customHeight="1" x14ac:dyDescent="0.25">
      <c r="A336" s="42"/>
      <c r="B336" s="42"/>
    </row>
    <row r="337" spans="1:5" ht="16.5" customHeight="1" x14ac:dyDescent="0.25">
      <c r="A337" s="42"/>
      <c r="B337" s="39"/>
      <c r="C337" s="68"/>
      <c r="D337" s="65"/>
      <c r="E337" s="23"/>
    </row>
    <row r="338" spans="1:5" ht="16.5" customHeight="1" x14ac:dyDescent="0.25">
      <c r="A338" s="42"/>
      <c r="B338" s="39"/>
      <c r="C338" s="68"/>
      <c r="D338" s="60"/>
      <c r="E338" s="71"/>
    </row>
    <row r="339" spans="1:5" ht="16.5" customHeight="1" x14ac:dyDescent="0.25">
      <c r="A339" s="42"/>
      <c r="B339" s="42"/>
    </row>
    <row r="340" spans="1:5" ht="16.5" customHeight="1" x14ac:dyDescent="0.25">
      <c r="A340" s="42"/>
      <c r="B340" s="42"/>
    </row>
    <row r="341" spans="1:5" ht="72.75" customHeight="1" x14ac:dyDescent="0.25">
      <c r="A341" s="90" t="s">
        <v>41</v>
      </c>
      <c r="B341" s="105"/>
      <c r="C341" s="13" t="s">
        <v>42</v>
      </c>
      <c r="D341" s="13" t="s">
        <v>43</v>
      </c>
      <c r="E341" s="13" t="s">
        <v>44</v>
      </c>
    </row>
    <row r="342" spans="1:5" ht="23.9" customHeight="1" x14ac:dyDescent="0.25">
      <c r="A342" s="95" t="s">
        <v>24</v>
      </c>
      <c r="B342" s="96"/>
      <c r="C342" s="96"/>
      <c r="D342" s="96"/>
      <c r="E342" s="119"/>
    </row>
    <row r="343" spans="1:5" ht="20.149999999999999" customHeight="1" x14ac:dyDescent="0.25">
      <c r="A343" s="106">
        <f>'[1]Bordereau des Prix Unitaires'!A100:B100</f>
        <v>0</v>
      </c>
      <c r="B343" s="107"/>
      <c r="C343" s="24">
        <f>'[1]Bordereau des Prix Unitaires'!E100</f>
        <v>0</v>
      </c>
      <c r="D343" s="25">
        <v>5</v>
      </c>
      <c r="E343" s="26">
        <f>D343*C343</f>
        <v>0</v>
      </c>
    </row>
  </sheetData>
  <mergeCells count="391">
    <mergeCell ref="A341:B341"/>
    <mergeCell ref="A342:E342"/>
    <mergeCell ref="A343:B343"/>
    <mergeCell ref="A331:B331"/>
    <mergeCell ref="C331:D331"/>
    <mergeCell ref="A332:B332"/>
    <mergeCell ref="A333:B333"/>
    <mergeCell ref="A334:B334"/>
    <mergeCell ref="A335:B335"/>
    <mergeCell ref="A326:B326"/>
    <mergeCell ref="C326:D326"/>
    <mergeCell ref="A327:B327"/>
    <mergeCell ref="A328:B328"/>
    <mergeCell ref="A329:B329"/>
    <mergeCell ref="A330:B330"/>
    <mergeCell ref="A321:B321"/>
    <mergeCell ref="C321:D321"/>
    <mergeCell ref="A322:B322"/>
    <mergeCell ref="A323:B323"/>
    <mergeCell ref="A324:B324"/>
    <mergeCell ref="A325:B325"/>
    <mergeCell ref="C315:D315"/>
    <mergeCell ref="A316:B316"/>
    <mergeCell ref="A317:B317"/>
    <mergeCell ref="A318:B318"/>
    <mergeCell ref="A319:B319"/>
    <mergeCell ref="A320:B320"/>
    <mergeCell ref="A310:B310"/>
    <mergeCell ref="A311:B311"/>
    <mergeCell ref="A312:B312"/>
    <mergeCell ref="A313:B313"/>
    <mergeCell ref="A314:B314"/>
    <mergeCell ref="A315:B315"/>
    <mergeCell ref="A305:B305"/>
    <mergeCell ref="A306:B306"/>
    <mergeCell ref="A307:B307"/>
    <mergeCell ref="A308:B308"/>
    <mergeCell ref="A309:B309"/>
    <mergeCell ref="C309:D309"/>
    <mergeCell ref="A300:B300"/>
    <mergeCell ref="C300:D300"/>
    <mergeCell ref="A301:B301"/>
    <mergeCell ref="A302:B302"/>
    <mergeCell ref="A303:B303"/>
    <mergeCell ref="A304:B304"/>
    <mergeCell ref="C304:D304"/>
    <mergeCell ref="C294:D294"/>
    <mergeCell ref="A295:B295"/>
    <mergeCell ref="A296:B296"/>
    <mergeCell ref="A297:B297"/>
    <mergeCell ref="A298:B298"/>
    <mergeCell ref="A299:B299"/>
    <mergeCell ref="A289:B289"/>
    <mergeCell ref="A290:B290"/>
    <mergeCell ref="A291:B291"/>
    <mergeCell ref="A292:B292"/>
    <mergeCell ref="A293:B293"/>
    <mergeCell ref="A294:B294"/>
    <mergeCell ref="A284:B284"/>
    <mergeCell ref="A285:B285"/>
    <mergeCell ref="A286:B286"/>
    <mergeCell ref="A287:B287"/>
    <mergeCell ref="C287:D287"/>
    <mergeCell ref="A288:B288"/>
    <mergeCell ref="A279:B279"/>
    <mergeCell ref="A280:B280"/>
    <mergeCell ref="A281:B281"/>
    <mergeCell ref="A282:B282"/>
    <mergeCell ref="A283:B283"/>
    <mergeCell ref="C283:D283"/>
    <mergeCell ref="A274:B274"/>
    <mergeCell ref="A275:B275"/>
    <mergeCell ref="A276:B276"/>
    <mergeCell ref="A277:B277"/>
    <mergeCell ref="C277:D277"/>
    <mergeCell ref="A278:B278"/>
    <mergeCell ref="A269:B269"/>
    <mergeCell ref="A270:B270"/>
    <mergeCell ref="A271:B271"/>
    <mergeCell ref="C271:D271"/>
    <mergeCell ref="A272:B272"/>
    <mergeCell ref="A273:B273"/>
    <mergeCell ref="A264:B264"/>
    <mergeCell ref="C264:D264"/>
    <mergeCell ref="A265:B265"/>
    <mergeCell ref="A266:B266"/>
    <mergeCell ref="A267:B267"/>
    <mergeCell ref="A268:B268"/>
    <mergeCell ref="A259:B259"/>
    <mergeCell ref="A260:B260"/>
    <mergeCell ref="C260:D260"/>
    <mergeCell ref="A261:B261"/>
    <mergeCell ref="A262:B262"/>
    <mergeCell ref="A263:B263"/>
    <mergeCell ref="A254:B254"/>
    <mergeCell ref="A255:B255"/>
    <mergeCell ref="A256:B256"/>
    <mergeCell ref="C256:D256"/>
    <mergeCell ref="A257:B257"/>
    <mergeCell ref="A258:B258"/>
    <mergeCell ref="A249:B249"/>
    <mergeCell ref="A250:B250"/>
    <mergeCell ref="A251:B251"/>
    <mergeCell ref="A252:B252"/>
    <mergeCell ref="C252:D252"/>
    <mergeCell ref="A253:B253"/>
    <mergeCell ref="A244:B244"/>
    <mergeCell ref="A245:B245"/>
    <mergeCell ref="A246:B246"/>
    <mergeCell ref="A247:B247"/>
    <mergeCell ref="A248:B248"/>
    <mergeCell ref="C248:D248"/>
    <mergeCell ref="A239:B239"/>
    <mergeCell ref="A240:B240"/>
    <mergeCell ref="A241:B241"/>
    <mergeCell ref="A242:B242"/>
    <mergeCell ref="C242:D242"/>
    <mergeCell ref="A243:B243"/>
    <mergeCell ref="A234:B234"/>
    <mergeCell ref="A235:B235"/>
    <mergeCell ref="A236:B236"/>
    <mergeCell ref="A237:B237"/>
    <mergeCell ref="A238:B238"/>
    <mergeCell ref="C238:D238"/>
    <mergeCell ref="C229:D229"/>
    <mergeCell ref="A230:B230"/>
    <mergeCell ref="A231:B231"/>
    <mergeCell ref="A232:B232"/>
    <mergeCell ref="A233:B233"/>
    <mergeCell ref="C233:D233"/>
    <mergeCell ref="A224:B224"/>
    <mergeCell ref="A225:B225"/>
    <mergeCell ref="A226:B226"/>
    <mergeCell ref="A227:B227"/>
    <mergeCell ref="A228:B228"/>
    <mergeCell ref="A229:B229"/>
    <mergeCell ref="A219:B219"/>
    <mergeCell ref="A220:B220"/>
    <mergeCell ref="A221:B221"/>
    <mergeCell ref="A222:B222"/>
    <mergeCell ref="A223:B223"/>
    <mergeCell ref="C223:D223"/>
    <mergeCell ref="A214:B214"/>
    <mergeCell ref="A215:B215"/>
    <mergeCell ref="A216:B216"/>
    <mergeCell ref="C216:D216"/>
    <mergeCell ref="A217:B217"/>
    <mergeCell ref="A218:B218"/>
    <mergeCell ref="A209:B209"/>
    <mergeCell ref="C209:D209"/>
    <mergeCell ref="A210:B210"/>
    <mergeCell ref="A211:B211"/>
    <mergeCell ref="A212:B212"/>
    <mergeCell ref="A213:B213"/>
    <mergeCell ref="C203:D203"/>
    <mergeCell ref="A204:B204"/>
    <mergeCell ref="A205:B205"/>
    <mergeCell ref="A206:B206"/>
    <mergeCell ref="A207:B207"/>
    <mergeCell ref="A208:B208"/>
    <mergeCell ref="A198:B198"/>
    <mergeCell ref="A199:B199"/>
    <mergeCell ref="A200:B200"/>
    <mergeCell ref="A201:B201"/>
    <mergeCell ref="A202:B202"/>
    <mergeCell ref="A203:B203"/>
    <mergeCell ref="A193:B193"/>
    <mergeCell ref="A194:B194"/>
    <mergeCell ref="A195:B195"/>
    <mergeCell ref="A196:B196"/>
    <mergeCell ref="A197:B197"/>
    <mergeCell ref="C197:D197"/>
    <mergeCell ref="A188:B188"/>
    <mergeCell ref="A189:B189"/>
    <mergeCell ref="C189:D189"/>
    <mergeCell ref="A190:B190"/>
    <mergeCell ref="A191:B191"/>
    <mergeCell ref="A192:B192"/>
    <mergeCell ref="C192:D192"/>
    <mergeCell ref="A183:B183"/>
    <mergeCell ref="A184:B184"/>
    <mergeCell ref="C184:D184"/>
    <mergeCell ref="A185:B185"/>
    <mergeCell ref="A186:B186"/>
    <mergeCell ref="A187:B187"/>
    <mergeCell ref="A178:B178"/>
    <mergeCell ref="C178:D178"/>
    <mergeCell ref="A179:B179"/>
    <mergeCell ref="A180:B180"/>
    <mergeCell ref="A181:B181"/>
    <mergeCell ref="A182:B182"/>
    <mergeCell ref="A172:B172"/>
    <mergeCell ref="A173:B173"/>
    <mergeCell ref="A174:B174"/>
    <mergeCell ref="A175:B175"/>
    <mergeCell ref="A176:B176"/>
    <mergeCell ref="A177:B177"/>
    <mergeCell ref="A167:B167"/>
    <mergeCell ref="C167:D167"/>
    <mergeCell ref="A168:B168"/>
    <mergeCell ref="A169:B169"/>
    <mergeCell ref="A170:B170"/>
    <mergeCell ref="A171:B171"/>
    <mergeCell ref="C171:D171"/>
    <mergeCell ref="A161:B161"/>
    <mergeCell ref="A162:B162"/>
    <mergeCell ref="A163:B163"/>
    <mergeCell ref="A164:B164"/>
    <mergeCell ref="A165:B165"/>
    <mergeCell ref="A166:B166"/>
    <mergeCell ref="A156:B156"/>
    <mergeCell ref="A157:B157"/>
    <mergeCell ref="A158:B158"/>
    <mergeCell ref="A159:B159"/>
    <mergeCell ref="A160:B160"/>
    <mergeCell ref="C160:D160"/>
    <mergeCell ref="A151:B151"/>
    <mergeCell ref="A152:B152"/>
    <mergeCell ref="A153:B153"/>
    <mergeCell ref="A154:B154"/>
    <mergeCell ref="C154:D154"/>
    <mergeCell ref="A155:B155"/>
    <mergeCell ref="A146:B146"/>
    <mergeCell ref="A147:B147"/>
    <mergeCell ref="A148:B148"/>
    <mergeCell ref="C148:D148"/>
    <mergeCell ref="A149:B149"/>
    <mergeCell ref="A150:B150"/>
    <mergeCell ref="A142:B142"/>
    <mergeCell ref="C142:D142"/>
    <mergeCell ref="A143:B143"/>
    <mergeCell ref="A144:B144"/>
    <mergeCell ref="A145:B145"/>
    <mergeCell ref="C136:D136"/>
    <mergeCell ref="A137:B137"/>
    <mergeCell ref="A138:B138"/>
    <mergeCell ref="A139:B139"/>
    <mergeCell ref="A140:B140"/>
    <mergeCell ref="A141:B141"/>
    <mergeCell ref="A131:B131"/>
    <mergeCell ref="A132:B132"/>
    <mergeCell ref="A133:B133"/>
    <mergeCell ref="A134:B134"/>
    <mergeCell ref="A135:B135"/>
    <mergeCell ref="A136:B136"/>
    <mergeCell ref="A126:B126"/>
    <mergeCell ref="A127:B127"/>
    <mergeCell ref="A128:B128"/>
    <mergeCell ref="A129:B129"/>
    <mergeCell ref="C129:D129"/>
    <mergeCell ref="A130:B130"/>
    <mergeCell ref="A121:B121"/>
    <mergeCell ref="A122:B122"/>
    <mergeCell ref="A123:B123"/>
    <mergeCell ref="C123:D123"/>
    <mergeCell ref="A124:B124"/>
    <mergeCell ref="A125:B125"/>
    <mergeCell ref="A116:B116"/>
    <mergeCell ref="C116:D116"/>
    <mergeCell ref="A117:B117"/>
    <mergeCell ref="A118:B118"/>
    <mergeCell ref="A119:B119"/>
    <mergeCell ref="A120:B120"/>
    <mergeCell ref="A110:B110"/>
    <mergeCell ref="A111:B111"/>
    <mergeCell ref="A112:B112"/>
    <mergeCell ref="A113:B113"/>
    <mergeCell ref="A114:B114"/>
    <mergeCell ref="A115:B115"/>
    <mergeCell ref="A105:B105"/>
    <mergeCell ref="C105:D105"/>
    <mergeCell ref="A106:B106"/>
    <mergeCell ref="A107:B107"/>
    <mergeCell ref="A108:B108"/>
    <mergeCell ref="A109:B109"/>
    <mergeCell ref="C109:D109"/>
    <mergeCell ref="A100:B100"/>
    <mergeCell ref="A101:B101"/>
    <mergeCell ref="C101:D101"/>
    <mergeCell ref="A102:B102"/>
    <mergeCell ref="A103:B103"/>
    <mergeCell ref="A104:B104"/>
    <mergeCell ref="C94:D94"/>
    <mergeCell ref="A95:B95"/>
    <mergeCell ref="A96:B96"/>
    <mergeCell ref="A97:B97"/>
    <mergeCell ref="A98:B98"/>
    <mergeCell ref="A99:B99"/>
    <mergeCell ref="A89:B89"/>
    <mergeCell ref="A90:B90"/>
    <mergeCell ref="A91:B91"/>
    <mergeCell ref="A92:B92"/>
    <mergeCell ref="A93:B93"/>
    <mergeCell ref="A94:B94"/>
    <mergeCell ref="A87:B87"/>
    <mergeCell ref="A88:B88"/>
    <mergeCell ref="A73:B73"/>
    <mergeCell ref="A74:B74"/>
    <mergeCell ref="A75:B75"/>
    <mergeCell ref="A76:B76"/>
    <mergeCell ref="A77:B77"/>
    <mergeCell ref="C88:D88"/>
    <mergeCell ref="A82:B82"/>
    <mergeCell ref="A83:B83"/>
    <mergeCell ref="A84:B84"/>
    <mergeCell ref="C84:D84"/>
    <mergeCell ref="A85:B85"/>
    <mergeCell ref="A86:B86"/>
    <mergeCell ref="A78:B78"/>
    <mergeCell ref="C78:D78"/>
    <mergeCell ref="A79:B79"/>
    <mergeCell ref="A80:B80"/>
    <mergeCell ref="A81:B81"/>
    <mergeCell ref="A68:B68"/>
    <mergeCell ref="A69:B69"/>
    <mergeCell ref="A70:B70"/>
    <mergeCell ref="A71:B71"/>
    <mergeCell ref="A72:B72"/>
    <mergeCell ref="C72:D72"/>
    <mergeCell ref="A63:B63"/>
    <mergeCell ref="A64:B64"/>
    <mergeCell ref="A65:B65"/>
    <mergeCell ref="C65:D65"/>
    <mergeCell ref="A66:B66"/>
    <mergeCell ref="A67:B67"/>
    <mergeCell ref="A58:B58"/>
    <mergeCell ref="C58:D58"/>
    <mergeCell ref="A59:B59"/>
    <mergeCell ref="A60:B60"/>
    <mergeCell ref="A61:B61"/>
    <mergeCell ref="A62:B62"/>
    <mergeCell ref="A52:B52"/>
    <mergeCell ref="A53:B53"/>
    <mergeCell ref="A54:B54"/>
    <mergeCell ref="A55:B55"/>
    <mergeCell ref="A56:B56"/>
    <mergeCell ref="A57:B57"/>
    <mergeCell ref="A47:B47"/>
    <mergeCell ref="A48:B48"/>
    <mergeCell ref="A49:B49"/>
    <mergeCell ref="A50:B50"/>
    <mergeCell ref="A51:B51"/>
    <mergeCell ref="C51:D51"/>
    <mergeCell ref="A42:B42"/>
    <mergeCell ref="A43:B43"/>
    <mergeCell ref="A44:B44"/>
    <mergeCell ref="C44:D44"/>
    <mergeCell ref="A45:B45"/>
    <mergeCell ref="A46:B46"/>
    <mergeCell ref="A37:B37"/>
    <mergeCell ref="C37:D37"/>
    <mergeCell ref="A38:B38"/>
    <mergeCell ref="A39:B39"/>
    <mergeCell ref="A40:B40"/>
    <mergeCell ref="A41:B41"/>
    <mergeCell ref="A30:B30"/>
    <mergeCell ref="C30:D30"/>
    <mergeCell ref="A31:B31"/>
    <mergeCell ref="A32:B32"/>
    <mergeCell ref="A33:B33"/>
    <mergeCell ref="A36:B36"/>
    <mergeCell ref="A24:B24"/>
    <mergeCell ref="A25:B25"/>
    <mergeCell ref="A26:B26"/>
    <mergeCell ref="A27:B27"/>
    <mergeCell ref="A28:B28"/>
    <mergeCell ref="A29:B29"/>
    <mergeCell ref="A19:B19"/>
    <mergeCell ref="C19:D19"/>
    <mergeCell ref="A20:B20"/>
    <mergeCell ref="A21:B21"/>
    <mergeCell ref="A22:B22"/>
    <mergeCell ref="A23:B23"/>
    <mergeCell ref="C23:D23"/>
    <mergeCell ref="A17:B17"/>
    <mergeCell ref="A18:B18"/>
    <mergeCell ref="A9:E9"/>
    <mergeCell ref="A11:B11"/>
    <mergeCell ref="A12:B12"/>
    <mergeCell ref="C12:D12"/>
    <mergeCell ref="A13:B13"/>
    <mergeCell ref="A14:B14"/>
    <mergeCell ref="B1:E1"/>
    <mergeCell ref="B2:E2"/>
    <mergeCell ref="C4:D4"/>
    <mergeCell ref="C5:D5"/>
    <mergeCell ref="C6:D6"/>
    <mergeCell ref="C7:D7"/>
    <mergeCell ref="A15:B15"/>
    <mergeCell ref="A16:B16"/>
    <mergeCell ref="C16:D16"/>
  </mergeCells>
  <printOptions horizontalCentered="1"/>
  <pageMargins left="0.19685039370078741" right="0.19685039370078741" top="0.19685039370078741" bottom="0.19685039370078741" header="0.31496062992125984" footer="0.31496062992125984"/>
  <pageSetup paperSize="9" scale="80" fitToHeight="9" orientation="portrait" r:id="rId1"/>
  <headerFooter>
    <oddFooter>&amp;L&amp;1#&amp;"Calibri"&amp;10 Interne</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37C9D-EB72-45F5-BDDD-025AE0C4EA0F}">
  <sheetPr>
    <pageSetUpPr fitToPage="1"/>
  </sheetPr>
  <dimension ref="B3:L68"/>
  <sheetViews>
    <sheetView showGridLines="0" topLeftCell="A53" workbookViewId="0">
      <selection activeCell="J68" sqref="J68"/>
    </sheetView>
  </sheetViews>
  <sheetFormatPr baseColWidth="10" defaultRowHeight="12.5" x14ac:dyDescent="0.25"/>
  <cols>
    <col min="3" max="3" width="14.54296875" customWidth="1"/>
    <col min="4" max="4" width="25.1796875" customWidth="1"/>
    <col min="10" max="10" width="13.7265625" bestFit="1" customWidth="1"/>
    <col min="12" max="12" width="12.7265625" bestFit="1" customWidth="1"/>
  </cols>
  <sheetData>
    <row r="3" spans="2:12" ht="13" thickBot="1" x14ac:dyDescent="0.3"/>
    <row r="4" spans="2:12" ht="44" thickBot="1" x14ac:dyDescent="0.3">
      <c r="B4" s="43" t="s">
        <v>47</v>
      </c>
      <c r="C4" s="44"/>
      <c r="D4" s="44"/>
      <c r="E4" s="44"/>
      <c r="F4" s="44"/>
      <c r="G4" s="44"/>
      <c r="H4" s="44"/>
      <c r="I4" s="44"/>
      <c r="J4" s="44"/>
    </row>
    <row r="5" spans="2:12" ht="15" thickBot="1" x14ac:dyDescent="0.3">
      <c r="B5" s="44"/>
      <c r="C5" s="44"/>
      <c r="D5" s="44"/>
      <c r="E5" s="44"/>
      <c r="F5" s="44"/>
      <c r="G5" s="44"/>
      <c r="H5" s="44"/>
      <c r="I5" s="44"/>
      <c r="J5" s="44"/>
    </row>
    <row r="6" spans="2:12" ht="44" thickBot="1" x14ac:dyDescent="0.3">
      <c r="B6" s="45" t="s">
        <v>48</v>
      </c>
      <c r="C6" s="45" t="s">
        <v>49</v>
      </c>
      <c r="D6" s="45" t="s">
        <v>50</v>
      </c>
      <c r="E6" s="45" t="s">
        <v>51</v>
      </c>
      <c r="F6" s="45" t="s">
        <v>52</v>
      </c>
      <c r="G6" s="45" t="s">
        <v>53</v>
      </c>
      <c r="H6" s="45" t="s">
        <v>54</v>
      </c>
      <c r="I6" s="45" t="s">
        <v>55</v>
      </c>
      <c r="J6" s="45" t="s">
        <v>56</v>
      </c>
    </row>
    <row r="7" spans="2:12" ht="23.25" customHeight="1" thickBot="1" x14ac:dyDescent="0.3">
      <c r="B7" s="46" t="s">
        <v>57</v>
      </c>
      <c r="C7" s="46" t="s">
        <v>58</v>
      </c>
      <c r="D7" s="46" t="s">
        <v>59</v>
      </c>
      <c r="E7" s="47" t="s">
        <v>60</v>
      </c>
      <c r="F7" s="47">
        <v>71</v>
      </c>
      <c r="G7" s="47"/>
      <c r="H7" s="47"/>
      <c r="I7" s="47"/>
      <c r="J7" s="48">
        <v>1899864440</v>
      </c>
    </row>
    <row r="8" spans="2:12" ht="30.75" customHeight="1" thickBot="1" x14ac:dyDescent="0.3">
      <c r="B8" s="46" t="s">
        <v>61</v>
      </c>
      <c r="C8" s="46" t="s">
        <v>62</v>
      </c>
      <c r="D8" s="46" t="s">
        <v>63</v>
      </c>
      <c r="E8" s="47" t="s">
        <v>60</v>
      </c>
      <c r="F8" s="47">
        <v>105</v>
      </c>
      <c r="G8" s="47"/>
      <c r="H8" s="47"/>
      <c r="I8" s="47"/>
      <c r="J8" s="48">
        <v>1002048051</v>
      </c>
    </row>
    <row r="9" spans="2:12" ht="15" thickBot="1" x14ac:dyDescent="0.3">
      <c r="B9" s="46" t="s">
        <v>64</v>
      </c>
      <c r="C9" s="46" t="s">
        <v>62</v>
      </c>
      <c r="D9" s="46" t="s">
        <v>59</v>
      </c>
      <c r="E9" s="47" t="s">
        <v>60</v>
      </c>
      <c r="F9" s="47">
        <v>59</v>
      </c>
      <c r="G9" s="47"/>
      <c r="H9" s="47"/>
      <c r="I9" s="47"/>
      <c r="J9" s="48">
        <v>234151752</v>
      </c>
    </row>
    <row r="10" spans="2:12" ht="15" thickBot="1" x14ac:dyDescent="0.3">
      <c r="B10" s="46" t="s">
        <v>65</v>
      </c>
      <c r="C10" s="46" t="s">
        <v>62</v>
      </c>
      <c r="D10" s="46" t="s">
        <v>59</v>
      </c>
      <c r="E10" s="47" t="s">
        <v>60</v>
      </c>
      <c r="F10" s="47">
        <v>73</v>
      </c>
      <c r="G10" s="47"/>
      <c r="H10" s="47"/>
      <c r="I10" s="47"/>
      <c r="J10" s="48">
        <v>121959359</v>
      </c>
    </row>
    <row r="11" spans="2:12" ht="15" thickBot="1" x14ac:dyDescent="0.3">
      <c r="B11" s="46" t="s">
        <v>66</v>
      </c>
      <c r="C11" s="46" t="s">
        <v>62</v>
      </c>
      <c r="D11" s="46" t="s">
        <v>59</v>
      </c>
      <c r="E11" s="47" t="s">
        <v>60</v>
      </c>
      <c r="F11" s="47">
        <v>7</v>
      </c>
      <c r="G11" s="47"/>
      <c r="H11" s="47"/>
      <c r="I11" s="47"/>
      <c r="J11" s="48">
        <v>248534548</v>
      </c>
    </row>
    <row r="12" spans="2:12" ht="29.5" thickBot="1" x14ac:dyDescent="0.3">
      <c r="B12" s="46" t="s">
        <v>67</v>
      </c>
      <c r="C12" s="46" t="s">
        <v>62</v>
      </c>
      <c r="D12" s="46" t="s">
        <v>68</v>
      </c>
      <c r="E12" s="47" t="s">
        <v>60</v>
      </c>
      <c r="F12" s="47">
        <v>8</v>
      </c>
      <c r="G12" s="47"/>
      <c r="H12" s="47"/>
      <c r="I12" s="47"/>
      <c r="J12" s="48">
        <v>235646547</v>
      </c>
      <c r="L12" s="66"/>
    </row>
    <row r="13" spans="2:12" ht="15" thickBot="1" x14ac:dyDescent="0.3">
      <c r="B13" s="61" t="s">
        <v>69</v>
      </c>
      <c r="C13" s="61" t="s">
        <v>58</v>
      </c>
      <c r="D13" s="61" t="s">
        <v>70</v>
      </c>
      <c r="E13" s="62" t="s">
        <v>71</v>
      </c>
      <c r="F13" s="62">
        <v>51</v>
      </c>
      <c r="G13" s="62"/>
      <c r="H13" s="62"/>
      <c r="I13" s="62"/>
      <c r="J13" s="63">
        <v>2357628912</v>
      </c>
    </row>
    <row r="14" spans="2:12" ht="15" thickBot="1" x14ac:dyDescent="0.3">
      <c r="B14" s="61" t="s">
        <v>72</v>
      </c>
      <c r="C14" s="61" t="s">
        <v>58</v>
      </c>
      <c r="D14" s="61" t="s">
        <v>70</v>
      </c>
      <c r="E14" s="62" t="s">
        <v>60</v>
      </c>
      <c r="F14" s="62">
        <v>45</v>
      </c>
      <c r="G14" s="62"/>
      <c r="H14" s="62"/>
      <c r="I14" s="62"/>
      <c r="J14" s="63">
        <v>1640186108</v>
      </c>
    </row>
    <row r="15" spans="2:12" ht="15" thickBot="1" x14ac:dyDescent="0.3">
      <c r="B15" s="61" t="s">
        <v>73</v>
      </c>
      <c r="C15" s="61" t="s">
        <v>58</v>
      </c>
      <c r="D15" s="61" t="s">
        <v>70</v>
      </c>
      <c r="E15" s="62" t="s">
        <v>71</v>
      </c>
      <c r="F15" s="62">
        <v>149</v>
      </c>
      <c r="G15" s="62">
        <v>3</v>
      </c>
      <c r="H15" s="62"/>
      <c r="I15" s="62"/>
      <c r="J15" s="63">
        <v>3130806289</v>
      </c>
    </row>
    <row r="16" spans="2:12" ht="15" thickBot="1" x14ac:dyDescent="0.3">
      <c r="B16" s="61" t="s">
        <v>74</v>
      </c>
      <c r="C16" s="61" t="s">
        <v>58</v>
      </c>
      <c r="D16" s="61" t="s">
        <v>70</v>
      </c>
      <c r="E16" s="62" t="s">
        <v>71</v>
      </c>
      <c r="F16" s="62">
        <v>190</v>
      </c>
      <c r="G16" s="62">
        <v>1</v>
      </c>
      <c r="H16" s="62"/>
      <c r="I16" s="62"/>
      <c r="J16" s="63">
        <v>3212658611</v>
      </c>
    </row>
    <row r="17" spans="2:10" ht="15" thickBot="1" x14ac:dyDescent="0.3">
      <c r="B17" s="61" t="s">
        <v>75</v>
      </c>
      <c r="C17" s="61" t="s">
        <v>58</v>
      </c>
      <c r="D17" s="64" t="s">
        <v>76</v>
      </c>
      <c r="E17" s="62" t="s">
        <v>71</v>
      </c>
      <c r="F17" s="62">
        <v>89</v>
      </c>
      <c r="G17" s="62">
        <v>7</v>
      </c>
      <c r="H17" s="62">
        <v>49</v>
      </c>
      <c r="I17" s="62">
        <v>29</v>
      </c>
      <c r="J17" s="63">
        <v>2151466054</v>
      </c>
    </row>
    <row r="18" spans="2:10" ht="15" thickBot="1" x14ac:dyDescent="0.3">
      <c r="B18" s="61" t="s">
        <v>77</v>
      </c>
      <c r="C18" s="61" t="s">
        <v>58</v>
      </c>
      <c r="D18" s="61" t="s">
        <v>78</v>
      </c>
      <c r="E18" s="62" t="s">
        <v>71</v>
      </c>
      <c r="F18" s="62">
        <v>242</v>
      </c>
      <c r="G18" s="62">
        <v>14</v>
      </c>
      <c r="H18" s="62">
        <v>9</v>
      </c>
      <c r="I18" s="62"/>
      <c r="J18" s="63">
        <v>608988292</v>
      </c>
    </row>
    <row r="19" spans="2:10" ht="15" thickBot="1" x14ac:dyDescent="0.3">
      <c r="B19" s="61" t="s">
        <v>79</v>
      </c>
      <c r="C19" s="61" t="s">
        <v>58</v>
      </c>
      <c r="D19" s="61" t="s">
        <v>80</v>
      </c>
      <c r="E19" s="62" t="s">
        <v>71</v>
      </c>
      <c r="F19" s="62">
        <v>52</v>
      </c>
      <c r="G19" s="62"/>
      <c r="H19" s="62">
        <v>2</v>
      </c>
      <c r="I19" s="62"/>
      <c r="J19" s="63">
        <v>256191079</v>
      </c>
    </row>
    <row r="20" spans="2:10" ht="15" thickBot="1" x14ac:dyDescent="0.3">
      <c r="B20" s="61" t="s">
        <v>81</v>
      </c>
      <c r="C20" s="61" t="s">
        <v>58</v>
      </c>
      <c r="D20" s="61" t="s">
        <v>80</v>
      </c>
      <c r="E20" s="62" t="s">
        <v>60</v>
      </c>
      <c r="F20" s="62">
        <v>56</v>
      </c>
      <c r="G20" s="62"/>
      <c r="H20" s="62">
        <v>4</v>
      </c>
      <c r="I20" s="62"/>
      <c r="J20" s="63">
        <v>629428238</v>
      </c>
    </row>
    <row r="21" spans="2:10" ht="15" thickBot="1" x14ac:dyDescent="0.3">
      <c r="B21" s="61" t="s">
        <v>82</v>
      </c>
      <c r="C21" s="61" t="s">
        <v>58</v>
      </c>
      <c r="D21" s="61" t="s">
        <v>80</v>
      </c>
      <c r="E21" s="62" t="s">
        <v>71</v>
      </c>
      <c r="F21" s="62">
        <v>65</v>
      </c>
      <c r="G21" s="62"/>
      <c r="H21" s="62"/>
      <c r="I21" s="62"/>
      <c r="J21" s="63">
        <v>902868583</v>
      </c>
    </row>
    <row r="22" spans="2:10" ht="15" thickBot="1" x14ac:dyDescent="0.3">
      <c r="B22" s="61" t="s">
        <v>83</v>
      </c>
      <c r="C22" s="61" t="s">
        <v>58</v>
      </c>
      <c r="D22" s="61" t="s">
        <v>84</v>
      </c>
      <c r="E22" s="62" t="s">
        <v>71</v>
      </c>
      <c r="F22" s="62">
        <v>354</v>
      </c>
      <c r="G22" s="62">
        <v>4</v>
      </c>
      <c r="H22" s="62">
        <v>3</v>
      </c>
      <c r="I22" s="62"/>
      <c r="J22" s="63">
        <v>274417330</v>
      </c>
    </row>
    <row r="23" spans="2:10" ht="15" thickBot="1" x14ac:dyDescent="0.3">
      <c r="B23" s="61" t="s">
        <v>85</v>
      </c>
      <c r="C23" s="61" t="s">
        <v>58</v>
      </c>
      <c r="D23" s="61" t="s">
        <v>84</v>
      </c>
      <c r="E23" s="62" t="s">
        <v>71</v>
      </c>
      <c r="F23" s="62">
        <v>633</v>
      </c>
      <c r="G23" s="62">
        <v>9</v>
      </c>
      <c r="H23" s="62">
        <v>42</v>
      </c>
      <c r="I23" s="62"/>
      <c r="J23" s="63">
        <v>376583550</v>
      </c>
    </row>
    <row r="24" spans="2:10" ht="15" thickBot="1" x14ac:dyDescent="0.3">
      <c r="B24" s="61" t="s">
        <v>86</v>
      </c>
      <c r="C24" s="61" t="s">
        <v>58</v>
      </c>
      <c r="D24" s="61" t="s">
        <v>87</v>
      </c>
      <c r="E24" s="62" t="s">
        <v>60</v>
      </c>
      <c r="F24" s="62">
        <v>41</v>
      </c>
      <c r="G24" s="62"/>
      <c r="H24" s="62"/>
      <c r="I24" s="62"/>
      <c r="J24" s="63">
        <v>1072507348</v>
      </c>
    </row>
    <row r="25" spans="2:10" ht="15" thickBot="1" x14ac:dyDescent="0.3">
      <c r="B25" s="61" t="s">
        <v>88</v>
      </c>
      <c r="C25" s="61" t="s">
        <v>58</v>
      </c>
      <c r="D25" s="61" t="s">
        <v>70</v>
      </c>
      <c r="E25" s="62" t="s">
        <v>71</v>
      </c>
      <c r="F25" s="62">
        <v>46</v>
      </c>
      <c r="G25" s="62"/>
      <c r="H25" s="62"/>
      <c r="I25" s="62"/>
      <c r="J25" s="63">
        <v>1550686510</v>
      </c>
    </row>
    <row r="26" spans="2:10" ht="15" thickBot="1" x14ac:dyDescent="0.3">
      <c r="B26" s="61" t="s">
        <v>89</v>
      </c>
      <c r="C26" s="61" t="s">
        <v>58</v>
      </c>
      <c r="D26" s="61" t="s">
        <v>90</v>
      </c>
      <c r="E26" s="62" t="s">
        <v>60</v>
      </c>
      <c r="F26" s="62">
        <v>50</v>
      </c>
      <c r="G26" s="62"/>
      <c r="H26" s="62">
        <v>2</v>
      </c>
      <c r="I26" s="62"/>
      <c r="J26" s="63">
        <v>738268219</v>
      </c>
    </row>
    <row r="27" spans="2:10" ht="15" thickBot="1" x14ac:dyDescent="0.3">
      <c r="B27" s="61" t="s">
        <v>91</v>
      </c>
      <c r="C27" s="61" t="s">
        <v>58</v>
      </c>
      <c r="D27" s="61" t="s">
        <v>80</v>
      </c>
      <c r="E27" s="62" t="s">
        <v>60</v>
      </c>
      <c r="F27" s="62">
        <v>52</v>
      </c>
      <c r="G27" s="62"/>
      <c r="H27" s="62"/>
      <c r="I27" s="62"/>
      <c r="J27" s="63">
        <v>1002135827</v>
      </c>
    </row>
    <row r="28" spans="2:10" ht="15" thickBot="1" x14ac:dyDescent="0.3">
      <c r="B28" s="61" t="s">
        <v>92</v>
      </c>
      <c r="C28" s="61" t="s">
        <v>58</v>
      </c>
      <c r="D28" s="61" t="s">
        <v>93</v>
      </c>
      <c r="E28" s="62" t="s">
        <v>71</v>
      </c>
      <c r="F28" s="62">
        <v>412</v>
      </c>
      <c r="G28" s="62">
        <v>1</v>
      </c>
      <c r="H28" s="62">
        <v>3</v>
      </c>
      <c r="I28" s="62"/>
      <c r="J28" s="63">
        <v>650704766</v>
      </c>
    </row>
    <row r="29" spans="2:10" ht="15" thickBot="1" x14ac:dyDescent="0.3">
      <c r="B29" s="61" t="s">
        <v>94</v>
      </c>
      <c r="C29" s="61" t="s">
        <v>58</v>
      </c>
      <c r="D29" s="61" t="s">
        <v>93</v>
      </c>
      <c r="E29" s="62" t="s">
        <v>60</v>
      </c>
      <c r="F29" s="62">
        <v>199</v>
      </c>
      <c r="G29" s="62"/>
      <c r="H29" s="62">
        <v>4</v>
      </c>
      <c r="I29" s="62"/>
      <c r="J29" s="63">
        <v>741410913</v>
      </c>
    </row>
    <row r="30" spans="2:10" ht="29.5" thickBot="1" x14ac:dyDescent="0.3">
      <c r="B30" s="61" t="s">
        <v>95</v>
      </c>
      <c r="C30" s="61" t="s">
        <v>58</v>
      </c>
      <c r="D30" s="61" t="s">
        <v>96</v>
      </c>
      <c r="E30" s="62" t="s">
        <v>71</v>
      </c>
      <c r="F30" s="62">
        <v>139</v>
      </c>
      <c r="G30" s="62">
        <v>2</v>
      </c>
      <c r="H30" s="62">
        <v>15</v>
      </c>
      <c r="I30" s="62"/>
      <c r="J30" s="63">
        <v>637180095</v>
      </c>
    </row>
    <row r="31" spans="2:10" ht="29.5" thickBot="1" x14ac:dyDescent="0.3">
      <c r="B31" s="61" t="s">
        <v>97</v>
      </c>
      <c r="C31" s="61" t="s">
        <v>58</v>
      </c>
      <c r="D31" s="61" t="s">
        <v>96</v>
      </c>
      <c r="E31" s="62" t="s">
        <v>60</v>
      </c>
      <c r="F31" s="62">
        <v>92</v>
      </c>
      <c r="G31" s="62"/>
      <c r="H31" s="62">
        <v>14</v>
      </c>
      <c r="I31" s="62"/>
      <c r="J31" s="63">
        <v>618803039</v>
      </c>
    </row>
    <row r="32" spans="2:10" ht="15" thickBot="1" x14ac:dyDescent="0.3">
      <c r="B32" s="61" t="s">
        <v>98</v>
      </c>
      <c r="C32" s="61" t="s">
        <v>58</v>
      </c>
      <c r="D32" s="61" t="s">
        <v>99</v>
      </c>
      <c r="E32" s="62" t="s">
        <v>71</v>
      </c>
      <c r="F32" s="62">
        <v>46</v>
      </c>
      <c r="G32" s="62">
        <v>1</v>
      </c>
      <c r="H32" s="62">
        <v>2</v>
      </c>
      <c r="I32" s="62"/>
      <c r="J32" s="63">
        <v>1329344238</v>
      </c>
    </row>
    <row r="33" spans="2:10" ht="15" thickBot="1" x14ac:dyDescent="0.3">
      <c r="B33" s="61" t="s">
        <v>100</v>
      </c>
      <c r="C33" s="61" t="s">
        <v>58</v>
      </c>
      <c r="D33" s="61" t="s">
        <v>101</v>
      </c>
      <c r="E33" s="62" t="s">
        <v>71</v>
      </c>
      <c r="F33" s="62">
        <v>64</v>
      </c>
      <c r="G33" s="62"/>
      <c r="H33" s="62"/>
      <c r="I33" s="62"/>
      <c r="J33" s="63">
        <v>361754691</v>
      </c>
    </row>
    <row r="34" spans="2:10" ht="15" thickBot="1" x14ac:dyDescent="0.3">
      <c r="B34" s="61" t="s">
        <v>102</v>
      </c>
      <c r="C34" s="61" t="s">
        <v>58</v>
      </c>
      <c r="D34" s="61" t="s">
        <v>103</v>
      </c>
      <c r="E34" s="62" t="s">
        <v>60</v>
      </c>
      <c r="F34" s="62">
        <v>34</v>
      </c>
      <c r="G34" s="62"/>
      <c r="H34" s="62"/>
      <c r="I34" s="62"/>
      <c r="J34" s="63">
        <v>1380043573</v>
      </c>
    </row>
    <row r="35" spans="2:10" ht="15" thickBot="1" x14ac:dyDescent="0.3">
      <c r="B35" s="61" t="s">
        <v>104</v>
      </c>
      <c r="C35" s="61" t="s">
        <v>58</v>
      </c>
      <c r="D35" s="61" t="s">
        <v>105</v>
      </c>
      <c r="E35" s="62" t="s">
        <v>60</v>
      </c>
      <c r="F35" s="62">
        <v>197</v>
      </c>
      <c r="G35" s="62"/>
      <c r="H35" s="62"/>
      <c r="I35" s="62"/>
      <c r="J35" s="63">
        <v>741844012</v>
      </c>
    </row>
    <row r="36" spans="2:10" ht="15" thickBot="1" x14ac:dyDescent="0.3">
      <c r="B36" s="61" t="s">
        <v>106</v>
      </c>
      <c r="C36" s="61" t="s">
        <v>58</v>
      </c>
      <c r="D36" s="61" t="s">
        <v>101</v>
      </c>
      <c r="E36" s="62" t="s">
        <v>60</v>
      </c>
      <c r="F36" s="62">
        <v>38</v>
      </c>
      <c r="G36" s="62"/>
      <c r="H36" s="62"/>
      <c r="I36" s="62"/>
      <c r="J36" s="63">
        <v>368223721</v>
      </c>
    </row>
    <row r="37" spans="2:10" ht="15" thickBot="1" x14ac:dyDescent="0.3">
      <c r="B37" s="61" t="s">
        <v>107</v>
      </c>
      <c r="C37" s="61" t="s">
        <v>58</v>
      </c>
      <c r="D37" s="61" t="s">
        <v>80</v>
      </c>
      <c r="E37" s="62" t="s">
        <v>60</v>
      </c>
      <c r="F37" s="62">
        <v>86</v>
      </c>
      <c r="G37" s="62"/>
      <c r="H37" s="62"/>
      <c r="I37" s="62"/>
      <c r="J37" s="63">
        <v>112416835</v>
      </c>
    </row>
    <row r="38" spans="2:10" ht="15" thickBot="1" x14ac:dyDescent="0.3">
      <c r="B38" s="61" t="s">
        <v>108</v>
      </c>
      <c r="C38" s="61" t="s">
        <v>58</v>
      </c>
      <c r="D38" s="61" t="s">
        <v>80</v>
      </c>
      <c r="E38" s="62" t="s">
        <v>60</v>
      </c>
      <c r="F38" s="62">
        <v>53</v>
      </c>
      <c r="G38" s="62"/>
      <c r="H38" s="62"/>
      <c r="I38" s="62"/>
      <c r="J38" s="63">
        <v>408921999</v>
      </c>
    </row>
    <row r="39" spans="2:10" ht="15" thickBot="1" x14ac:dyDescent="0.3">
      <c r="B39" s="61" t="s">
        <v>109</v>
      </c>
      <c r="C39" s="61" t="s">
        <v>58</v>
      </c>
      <c r="D39" s="61" t="s">
        <v>93</v>
      </c>
      <c r="E39" s="62" t="s">
        <v>60</v>
      </c>
      <c r="F39" s="62">
        <v>46</v>
      </c>
      <c r="G39" s="62"/>
      <c r="H39" s="62"/>
      <c r="I39" s="62"/>
      <c r="J39" s="63">
        <v>881425971</v>
      </c>
    </row>
    <row r="40" spans="2:10" ht="15" thickBot="1" x14ac:dyDescent="0.3">
      <c r="B40" s="61" t="s">
        <v>110</v>
      </c>
      <c r="C40" s="61" t="s">
        <v>58</v>
      </c>
      <c r="D40" s="61" t="s">
        <v>111</v>
      </c>
      <c r="E40" s="62" t="s">
        <v>71</v>
      </c>
      <c r="F40" s="62">
        <v>191</v>
      </c>
      <c r="G40" s="62">
        <v>1</v>
      </c>
      <c r="H40" s="62"/>
      <c r="I40" s="62"/>
      <c r="J40" s="63">
        <v>693470197</v>
      </c>
    </row>
    <row r="41" spans="2:10" ht="15" thickBot="1" x14ac:dyDescent="0.3">
      <c r="B41" s="61" t="s">
        <v>112</v>
      </c>
      <c r="C41" s="61" t="s">
        <v>58</v>
      </c>
      <c r="D41" s="61" t="s">
        <v>111</v>
      </c>
      <c r="E41" s="62" t="s">
        <v>71</v>
      </c>
      <c r="F41" s="62">
        <v>300</v>
      </c>
      <c r="G41" s="62">
        <v>10</v>
      </c>
      <c r="H41" s="62">
        <v>2</v>
      </c>
      <c r="I41" s="62"/>
      <c r="J41" s="63">
        <v>981772490</v>
      </c>
    </row>
    <row r="42" spans="2:10" ht="15" thickBot="1" x14ac:dyDescent="0.3">
      <c r="B42" s="61" t="s">
        <v>113</v>
      </c>
      <c r="C42" s="61" t="s">
        <v>58</v>
      </c>
      <c r="D42" s="61" t="s">
        <v>111</v>
      </c>
      <c r="E42" s="62" t="s">
        <v>71</v>
      </c>
      <c r="F42" s="62">
        <v>362</v>
      </c>
      <c r="G42" s="62">
        <v>2</v>
      </c>
      <c r="H42" s="62"/>
      <c r="I42" s="62"/>
      <c r="J42" s="63">
        <v>914044944</v>
      </c>
    </row>
    <row r="43" spans="2:10" ht="15" thickBot="1" x14ac:dyDescent="0.3">
      <c r="B43" s="61" t="s">
        <v>114</v>
      </c>
      <c r="C43" s="61" t="s">
        <v>58</v>
      </c>
      <c r="D43" s="61" t="s">
        <v>70</v>
      </c>
      <c r="E43" s="62" t="s">
        <v>71</v>
      </c>
      <c r="F43" s="62">
        <v>33</v>
      </c>
      <c r="G43" s="62"/>
      <c r="H43" s="62"/>
      <c r="I43" s="62"/>
      <c r="J43" s="63">
        <v>799647797</v>
      </c>
    </row>
    <row r="44" spans="2:10" ht="15" thickBot="1" x14ac:dyDescent="0.3">
      <c r="B44" s="61" t="s">
        <v>115</v>
      </c>
      <c r="C44" s="61" t="s">
        <v>58</v>
      </c>
      <c r="D44" s="61" t="s">
        <v>70</v>
      </c>
      <c r="E44" s="62" t="s">
        <v>60</v>
      </c>
      <c r="F44" s="62">
        <v>45</v>
      </c>
      <c r="G44" s="62"/>
      <c r="H44" s="62"/>
      <c r="I44" s="62"/>
      <c r="J44" s="63">
        <v>249160718</v>
      </c>
    </row>
    <row r="45" spans="2:10" ht="15" thickBot="1" x14ac:dyDescent="0.3">
      <c r="B45" s="61" t="s">
        <v>116</v>
      </c>
      <c r="C45" s="61" t="s">
        <v>58</v>
      </c>
      <c r="D45" s="61" t="s">
        <v>117</v>
      </c>
      <c r="E45" s="62" t="s">
        <v>60</v>
      </c>
      <c r="F45" s="62">
        <v>181</v>
      </c>
      <c r="G45" s="62"/>
      <c r="H45" s="62">
        <v>1</v>
      </c>
      <c r="I45" s="62"/>
      <c r="J45" s="63">
        <v>331177602</v>
      </c>
    </row>
    <row r="46" spans="2:10" ht="15" thickBot="1" x14ac:dyDescent="0.3">
      <c r="B46" s="61" t="s">
        <v>118</v>
      </c>
      <c r="C46" s="61" t="s">
        <v>58</v>
      </c>
      <c r="D46" s="61" t="s">
        <v>80</v>
      </c>
      <c r="E46" s="62" t="s">
        <v>60</v>
      </c>
      <c r="F46" s="62">
        <v>49</v>
      </c>
      <c r="G46" s="62"/>
      <c r="H46" s="62"/>
      <c r="I46" s="62"/>
      <c r="J46" s="63">
        <v>291045846</v>
      </c>
    </row>
    <row r="47" spans="2:10" ht="15" thickBot="1" x14ac:dyDescent="0.3">
      <c r="B47" s="61" t="s">
        <v>119</v>
      </c>
      <c r="C47" s="61" t="s">
        <v>58</v>
      </c>
      <c r="D47" s="61" t="s">
        <v>103</v>
      </c>
      <c r="E47" s="62" t="s">
        <v>60</v>
      </c>
      <c r="F47" s="62">
        <v>36</v>
      </c>
      <c r="G47" s="62"/>
      <c r="H47" s="62"/>
      <c r="I47" s="62"/>
      <c r="J47" s="63">
        <v>709603401</v>
      </c>
    </row>
    <row r="48" spans="2:10" ht="15" thickBot="1" x14ac:dyDescent="0.3">
      <c r="B48" s="61" t="s">
        <v>120</v>
      </c>
      <c r="C48" s="61" t="s">
        <v>58</v>
      </c>
      <c r="D48" s="61" t="s">
        <v>121</v>
      </c>
      <c r="E48" s="62" t="s">
        <v>60</v>
      </c>
      <c r="F48" s="62">
        <v>35</v>
      </c>
      <c r="G48" s="62"/>
      <c r="H48" s="62"/>
      <c r="I48" s="62"/>
      <c r="J48" s="63">
        <v>273720552</v>
      </c>
    </row>
    <row r="49" spans="2:10" ht="15" thickBot="1" x14ac:dyDescent="0.3">
      <c r="B49" s="61" t="s">
        <v>122</v>
      </c>
      <c r="C49" s="61" t="s">
        <v>58</v>
      </c>
      <c r="D49" s="61" t="s">
        <v>99</v>
      </c>
      <c r="E49" s="62" t="s">
        <v>71</v>
      </c>
      <c r="F49" s="62">
        <v>28</v>
      </c>
      <c r="G49" s="62"/>
      <c r="H49" s="62"/>
      <c r="I49" s="62"/>
      <c r="J49" s="63">
        <v>161885265</v>
      </c>
    </row>
    <row r="50" spans="2:10" ht="15" thickBot="1" x14ac:dyDescent="0.3">
      <c r="B50" s="61" t="s">
        <v>123</v>
      </c>
      <c r="C50" s="61" t="s">
        <v>58</v>
      </c>
      <c r="D50" s="61" t="s">
        <v>124</v>
      </c>
      <c r="E50" s="62" t="s">
        <v>60</v>
      </c>
      <c r="F50" s="62">
        <v>43</v>
      </c>
      <c r="G50" s="62"/>
      <c r="H50" s="62"/>
      <c r="I50" s="62"/>
      <c r="J50" s="63">
        <v>228703484</v>
      </c>
    </row>
    <row r="51" spans="2:10" ht="15" thickBot="1" x14ac:dyDescent="0.3">
      <c r="B51" s="61" t="s">
        <v>125</v>
      </c>
      <c r="C51" s="61" t="s">
        <v>58</v>
      </c>
      <c r="D51" s="61" t="s">
        <v>126</v>
      </c>
      <c r="E51" s="62" t="s">
        <v>71</v>
      </c>
      <c r="F51" s="62">
        <v>313</v>
      </c>
      <c r="G51" s="62">
        <v>1</v>
      </c>
      <c r="H51" s="62"/>
      <c r="I51" s="62"/>
      <c r="J51" s="63">
        <v>235138500</v>
      </c>
    </row>
    <row r="52" spans="2:10" ht="15" thickBot="1" x14ac:dyDescent="0.3">
      <c r="B52" s="61" t="s">
        <v>127</v>
      </c>
      <c r="C52" s="61" t="s">
        <v>58</v>
      </c>
      <c r="D52" s="61" t="s">
        <v>93</v>
      </c>
      <c r="E52" s="62" t="s">
        <v>60</v>
      </c>
      <c r="F52" s="62">
        <v>52</v>
      </c>
      <c r="G52" s="62"/>
      <c r="H52" s="62"/>
      <c r="I52" s="62"/>
      <c r="J52" s="63">
        <v>969185595</v>
      </c>
    </row>
    <row r="53" spans="2:10" ht="15" thickBot="1" x14ac:dyDescent="0.3">
      <c r="B53" s="61" t="s">
        <v>128</v>
      </c>
      <c r="C53" s="61" t="s">
        <v>58</v>
      </c>
      <c r="D53" s="61" t="s">
        <v>111</v>
      </c>
      <c r="E53" s="62" t="s">
        <v>71</v>
      </c>
      <c r="F53" s="62">
        <v>233</v>
      </c>
      <c r="G53" s="62">
        <v>4</v>
      </c>
      <c r="H53" s="62"/>
      <c r="I53" s="62"/>
      <c r="J53" s="63">
        <v>837939762</v>
      </c>
    </row>
    <row r="54" spans="2:10" ht="15" thickBot="1" x14ac:dyDescent="0.3">
      <c r="B54" s="61" t="s">
        <v>129</v>
      </c>
      <c r="C54" s="61" t="s">
        <v>58</v>
      </c>
      <c r="D54" s="61" t="s">
        <v>105</v>
      </c>
      <c r="E54" s="62" t="s">
        <v>71</v>
      </c>
      <c r="F54" s="62">
        <v>222</v>
      </c>
      <c r="G54" s="62"/>
      <c r="H54" s="62"/>
      <c r="I54" s="62"/>
      <c r="J54" s="63">
        <v>509078310</v>
      </c>
    </row>
    <row r="55" spans="2:10" ht="15" thickBot="1" x14ac:dyDescent="0.3">
      <c r="B55" s="49" t="s">
        <v>130</v>
      </c>
      <c r="C55" s="49" t="s">
        <v>58</v>
      </c>
      <c r="D55" s="49" t="s">
        <v>131</v>
      </c>
      <c r="E55" s="50" t="s">
        <v>71</v>
      </c>
      <c r="F55" s="50">
        <v>173</v>
      </c>
      <c r="G55" s="50">
        <v>1</v>
      </c>
      <c r="H55" s="50"/>
      <c r="I55" s="50"/>
      <c r="J55" s="51">
        <v>165979771</v>
      </c>
    </row>
    <row r="56" spans="2:10" ht="15" thickBot="1" x14ac:dyDescent="0.3">
      <c r="B56" s="49" t="s">
        <v>132</v>
      </c>
      <c r="C56" s="49" t="s">
        <v>58</v>
      </c>
      <c r="D56" s="49" t="s">
        <v>133</v>
      </c>
      <c r="E56" s="50" t="s">
        <v>71</v>
      </c>
      <c r="F56" s="50">
        <v>45</v>
      </c>
      <c r="G56" s="50">
        <v>8</v>
      </c>
      <c r="H56" s="50">
        <v>15</v>
      </c>
      <c r="I56" s="50"/>
      <c r="J56" s="51">
        <v>1114284224</v>
      </c>
    </row>
    <row r="57" spans="2:10" ht="15" thickBot="1" x14ac:dyDescent="0.3">
      <c r="B57" s="49" t="s">
        <v>134</v>
      </c>
      <c r="C57" s="49" t="s">
        <v>58</v>
      </c>
      <c r="D57" s="49" t="s">
        <v>78</v>
      </c>
      <c r="E57" s="50" t="s">
        <v>71</v>
      </c>
      <c r="F57" s="50">
        <v>196</v>
      </c>
      <c r="G57" s="50">
        <v>13</v>
      </c>
      <c r="H57" s="50">
        <v>9</v>
      </c>
      <c r="I57" s="50"/>
      <c r="J57" s="51">
        <v>610940249</v>
      </c>
    </row>
    <row r="58" spans="2:10" ht="15" thickBot="1" x14ac:dyDescent="0.3">
      <c r="B58" s="49" t="s">
        <v>135</v>
      </c>
      <c r="C58" s="49" t="s">
        <v>58</v>
      </c>
      <c r="D58" s="49" t="s">
        <v>136</v>
      </c>
      <c r="E58" s="50" t="s">
        <v>71</v>
      </c>
      <c r="F58" s="50">
        <v>119</v>
      </c>
      <c r="G58" s="50">
        <v>3</v>
      </c>
      <c r="H58" s="50"/>
      <c r="I58" s="50"/>
      <c r="J58" s="51">
        <v>268531522</v>
      </c>
    </row>
    <row r="59" spans="2:10" ht="15" thickBot="1" x14ac:dyDescent="0.3">
      <c r="B59" s="49" t="s">
        <v>137</v>
      </c>
      <c r="C59" s="49" t="s">
        <v>58</v>
      </c>
      <c r="D59" s="49" t="s">
        <v>87</v>
      </c>
      <c r="E59" s="50" t="s">
        <v>60</v>
      </c>
      <c r="F59" s="50">
        <v>68</v>
      </c>
      <c r="G59" s="50"/>
      <c r="H59" s="50"/>
      <c r="I59" s="50"/>
      <c r="J59" s="51">
        <v>331819335</v>
      </c>
    </row>
    <row r="60" spans="2:10" ht="15" thickBot="1" x14ac:dyDescent="0.3">
      <c r="B60" s="49" t="s">
        <v>138</v>
      </c>
      <c r="C60" s="49" t="s">
        <v>58</v>
      </c>
      <c r="D60" s="52" t="s">
        <v>139</v>
      </c>
      <c r="E60" s="50" t="s">
        <v>71</v>
      </c>
      <c r="F60" s="50">
        <v>209</v>
      </c>
      <c r="G60" s="50">
        <v>13</v>
      </c>
      <c r="H60" s="50">
        <v>14</v>
      </c>
      <c r="I60" s="50"/>
      <c r="J60" s="51">
        <v>611168801</v>
      </c>
    </row>
    <row r="61" spans="2:10" ht="15" thickBot="1" x14ac:dyDescent="0.3">
      <c r="B61" s="49" t="s">
        <v>140</v>
      </c>
      <c r="C61" s="49" t="s">
        <v>58</v>
      </c>
      <c r="D61" s="52" t="s">
        <v>139</v>
      </c>
      <c r="E61" s="50" t="s">
        <v>71</v>
      </c>
      <c r="F61" s="50">
        <v>156</v>
      </c>
      <c r="G61" s="50">
        <v>10</v>
      </c>
      <c r="H61" s="50">
        <v>6</v>
      </c>
      <c r="I61" s="50"/>
      <c r="J61" s="51">
        <v>612898715</v>
      </c>
    </row>
    <row r="62" spans="2:10" ht="15" thickBot="1" x14ac:dyDescent="0.3">
      <c r="B62" s="49" t="s">
        <v>141</v>
      </c>
      <c r="C62" s="49" t="s">
        <v>58</v>
      </c>
      <c r="D62" s="49" t="s">
        <v>142</v>
      </c>
      <c r="E62" s="50" t="s">
        <v>71</v>
      </c>
      <c r="F62" s="50">
        <v>65</v>
      </c>
      <c r="G62" s="50"/>
      <c r="H62" s="50">
        <v>2</v>
      </c>
      <c r="I62" s="50"/>
      <c r="J62" s="51">
        <v>304786409</v>
      </c>
    </row>
    <row r="63" spans="2:10" ht="15" thickBot="1" x14ac:dyDescent="0.3">
      <c r="B63" s="49" t="s">
        <v>143</v>
      </c>
      <c r="C63" s="49" t="s">
        <v>58</v>
      </c>
      <c r="D63" s="49" t="s">
        <v>144</v>
      </c>
      <c r="E63" s="50" t="s">
        <v>60</v>
      </c>
      <c r="F63" s="50"/>
      <c r="G63" s="50"/>
      <c r="H63" s="50">
        <v>51</v>
      </c>
      <c r="I63" s="50"/>
      <c r="J63" s="51">
        <v>537457479</v>
      </c>
    </row>
    <row r="64" spans="2:10" ht="15" thickBot="1" x14ac:dyDescent="0.3">
      <c r="B64" s="49" t="s">
        <v>145</v>
      </c>
      <c r="C64" s="49" t="s">
        <v>58</v>
      </c>
      <c r="D64" s="49" t="s">
        <v>142</v>
      </c>
      <c r="E64" s="50" t="s">
        <v>60</v>
      </c>
      <c r="F64" s="50">
        <v>37</v>
      </c>
      <c r="G64" s="50"/>
      <c r="H64" s="50"/>
      <c r="I64" s="50"/>
      <c r="J64" s="51">
        <v>429748279</v>
      </c>
    </row>
    <row r="65" spans="2:10" ht="29.5" thickBot="1" x14ac:dyDescent="0.3">
      <c r="B65" s="53" t="s">
        <v>146</v>
      </c>
      <c r="C65" s="54"/>
      <c r="D65" s="54"/>
      <c r="E65" s="55"/>
      <c r="F65" s="56">
        <v>7035</v>
      </c>
      <c r="G65" s="57">
        <v>108</v>
      </c>
      <c r="H65" s="57">
        <v>249</v>
      </c>
      <c r="I65" s="57">
        <v>29</v>
      </c>
      <c r="J65" s="58">
        <v>45052288747</v>
      </c>
    </row>
    <row r="68" spans="2:10" x14ac:dyDescent="0.25">
      <c r="J68" s="66"/>
    </row>
  </sheetData>
  <printOptions horizontalCentered="1" verticalCentered="1"/>
  <pageMargins left="0" right="0" top="0" bottom="0" header="0.31496062992125984" footer="0.31496062992125984"/>
  <pageSetup paperSize="9" scale="77" fitToHeight="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74"/>
  <sheetViews>
    <sheetView showGridLines="0" tabSelected="1" topLeftCell="A10" zoomScale="85" zoomScaleNormal="85" workbookViewId="0">
      <selection activeCell="E70" sqref="E70"/>
    </sheetView>
  </sheetViews>
  <sheetFormatPr baseColWidth="10" defaultColWidth="11.453125" defaultRowHeight="13" x14ac:dyDescent="0.25"/>
  <cols>
    <col min="1" max="1" width="57.26953125" style="2" customWidth="1"/>
    <col min="2" max="2" width="15" style="2" customWidth="1"/>
    <col min="3" max="5" width="30.453125" style="2" customWidth="1"/>
    <col min="6" max="7" width="11.453125" style="2"/>
    <col min="8" max="8" width="12.81640625" style="2" bestFit="1" customWidth="1"/>
    <col min="9" max="16384" width="11.453125" style="2"/>
  </cols>
  <sheetData>
    <row r="1" spans="1:5" ht="55.4" customHeight="1" x14ac:dyDescent="0.25">
      <c r="A1" s="123" t="s">
        <v>31</v>
      </c>
      <c r="B1" s="123"/>
      <c r="C1" s="123"/>
      <c r="D1" s="123"/>
      <c r="E1" s="123"/>
    </row>
    <row r="2" spans="1:5" ht="32.25" customHeight="1" x14ac:dyDescent="0.25">
      <c r="A2" s="32"/>
      <c r="B2" s="33" t="s">
        <v>46</v>
      </c>
      <c r="C2" s="27"/>
      <c r="D2" s="27"/>
      <c r="E2" s="27"/>
    </row>
    <row r="3" spans="1:5" ht="25" customHeight="1" x14ac:dyDescent="0.25">
      <c r="A3" s="34"/>
      <c r="B3" s="34"/>
      <c r="C3" s="7"/>
      <c r="D3" s="7"/>
      <c r="E3" s="7"/>
    </row>
    <row r="4" spans="1:5" ht="26.9" customHeight="1" x14ac:dyDescent="0.25">
      <c r="A4" s="34"/>
      <c r="B4" s="35"/>
      <c r="C4" s="28" t="s">
        <v>1</v>
      </c>
      <c r="D4" s="28"/>
      <c r="E4" s="10" t="str">
        <f>'Bordereau des Prix Unitaires'!E4</f>
        <v>A Compléter</v>
      </c>
    </row>
    <row r="5" spans="1:5" ht="20.149999999999999" customHeight="1" x14ac:dyDescent="0.25">
      <c r="A5" s="34"/>
      <c r="B5" s="35"/>
      <c r="C5" s="29" t="s">
        <v>2</v>
      </c>
      <c r="D5" s="29"/>
      <c r="E5" s="11" t="str">
        <f>'Bordereau des Prix Unitaires'!E5</f>
        <v>oui / non</v>
      </c>
    </row>
    <row r="6" spans="1:5" ht="20.149999999999999" customHeight="1" x14ac:dyDescent="0.25">
      <c r="A6" s="34"/>
      <c r="B6" s="35"/>
      <c r="C6" s="29" t="s">
        <v>4</v>
      </c>
      <c r="D6" s="29"/>
      <c r="E6" s="11" t="str">
        <f>'Bordereau des Prix Unitaires'!E6</f>
        <v>A Compléter</v>
      </c>
    </row>
    <row r="7" spans="1:5" ht="20.149999999999999" customHeight="1" x14ac:dyDescent="0.25">
      <c r="A7" s="8"/>
      <c r="B7" s="36"/>
      <c r="C7" s="30" t="s">
        <v>5</v>
      </c>
      <c r="D7" s="30"/>
      <c r="E7" s="12" t="str">
        <f>'Bordereau des Prix Unitaires'!E7</f>
        <v>en %</v>
      </c>
    </row>
    <row r="8" spans="1:5" ht="25" customHeight="1" x14ac:dyDescent="0.25">
      <c r="A8" s="34"/>
      <c r="B8" s="34"/>
      <c r="C8" s="7"/>
      <c r="D8" s="7"/>
      <c r="E8" s="7"/>
    </row>
    <row r="9" spans="1:5" ht="32.15" customHeight="1" x14ac:dyDescent="0.25">
      <c r="A9" s="40" t="s">
        <v>32</v>
      </c>
      <c r="B9" s="40"/>
      <c r="C9" s="40"/>
      <c r="D9" s="40"/>
      <c r="E9" s="31"/>
    </row>
    <row r="10" spans="1:5" ht="21" customHeight="1" x14ac:dyDescent="0.25">
      <c r="A10" s="34"/>
      <c r="B10" s="34"/>
      <c r="C10" s="7"/>
      <c r="D10" s="7"/>
      <c r="E10" s="7"/>
    </row>
    <row r="11" spans="1:5" ht="72.75" customHeight="1" x14ac:dyDescent="0.25">
      <c r="A11" s="37" t="s">
        <v>33</v>
      </c>
      <c r="B11" s="38"/>
      <c r="C11" s="13" t="s">
        <v>34</v>
      </c>
      <c r="D11" s="13" t="s">
        <v>35</v>
      </c>
      <c r="E11" s="13" t="s">
        <v>36</v>
      </c>
    </row>
    <row r="12" spans="1:5" ht="23.9" customHeight="1" x14ac:dyDescent="0.25">
      <c r="A12" s="72" t="s">
        <v>28</v>
      </c>
      <c r="B12" s="72"/>
      <c r="C12" s="74">
        <f>SUM(C13:C17)</f>
        <v>0</v>
      </c>
      <c r="D12" s="73"/>
      <c r="E12" s="74">
        <f>SUM(E13:E17)</f>
        <v>0</v>
      </c>
    </row>
    <row r="13" spans="1:5" ht="20.149999999999999" customHeight="1" x14ac:dyDescent="0.25">
      <c r="A13" s="75" t="str">
        <f>'Base de référence'!D9</f>
        <v>Actions France</v>
      </c>
      <c r="B13" s="75" t="s">
        <v>205</v>
      </c>
      <c r="C13" s="76">
        <f>'Détail Quantitatif Estimatif'!E12</f>
        <v>0</v>
      </c>
      <c r="D13" s="77">
        <v>6</v>
      </c>
      <c r="E13" s="78">
        <f>C13*D13</f>
        <v>0</v>
      </c>
    </row>
    <row r="14" spans="1:5" ht="20.149999999999999" customHeight="1" x14ac:dyDescent="0.25">
      <c r="A14" s="75" t="str">
        <f>'Base de référence'!D10</f>
        <v>Actions France</v>
      </c>
      <c r="B14" s="75" t="s">
        <v>206</v>
      </c>
      <c r="C14" s="76">
        <f>'Détail Quantitatif Estimatif'!E16</f>
        <v>0</v>
      </c>
      <c r="D14" s="77">
        <v>6</v>
      </c>
      <c r="E14" s="78">
        <f t="shared" ref="E14:E15" si="0">C14*D14</f>
        <v>0</v>
      </c>
    </row>
    <row r="15" spans="1:5" ht="20.149999999999999" customHeight="1" x14ac:dyDescent="0.25">
      <c r="A15" s="75" t="str">
        <f>'Base de référence'!D11</f>
        <v>Actions France</v>
      </c>
      <c r="B15" s="75" t="s">
        <v>207</v>
      </c>
      <c r="C15" s="76">
        <f>'Détail Quantitatif Estimatif'!E19</f>
        <v>0</v>
      </c>
      <c r="D15" s="77">
        <v>6</v>
      </c>
      <c r="E15" s="78">
        <f t="shared" si="0"/>
        <v>0</v>
      </c>
    </row>
    <row r="16" spans="1:5" s="67" customFormat="1" ht="19.5" customHeight="1" x14ac:dyDescent="0.25">
      <c r="A16" s="75" t="str">
        <f>'Base de référence'!D8</f>
        <v>Actions zone euro</v>
      </c>
      <c r="B16" s="75" t="s">
        <v>208</v>
      </c>
      <c r="C16" s="76">
        <f>'Détail Quantitatif Estimatif'!E23</f>
        <v>0</v>
      </c>
      <c r="D16" s="77">
        <v>6</v>
      </c>
      <c r="E16" s="78">
        <f>D16*C16</f>
        <v>0</v>
      </c>
    </row>
    <row r="17" spans="1:5" s="67" customFormat="1" ht="19.5" customHeight="1" x14ac:dyDescent="0.25">
      <c r="A17" s="79" t="str">
        <f>'Base de référence'!D12</f>
        <v>Fonds de fonds Actions Zone Euro</v>
      </c>
      <c r="B17" s="79" t="s">
        <v>209</v>
      </c>
      <c r="C17" s="76">
        <f>'Détail Quantitatif Estimatif'!E30</f>
        <v>0</v>
      </c>
      <c r="D17" s="77">
        <v>6</v>
      </c>
      <c r="E17" s="78">
        <f t="shared" ref="E17" si="1">D17*C17</f>
        <v>0</v>
      </c>
    </row>
    <row r="18" spans="1:5" ht="23.9" customHeight="1" x14ac:dyDescent="0.25">
      <c r="A18" s="72" t="s">
        <v>19</v>
      </c>
      <c r="B18" s="72"/>
      <c r="C18" s="74">
        <f>SUM(C19:C71)</f>
        <v>0</v>
      </c>
      <c r="D18" s="80"/>
      <c r="E18" s="74">
        <f>SUM(E19:E71)</f>
        <v>0</v>
      </c>
    </row>
    <row r="19" spans="1:5" ht="19.5" customHeight="1" x14ac:dyDescent="0.25">
      <c r="A19" s="79" t="str">
        <f>'Base de référence'!D7</f>
        <v>Actions France</v>
      </c>
      <c r="B19" s="79" t="s">
        <v>210</v>
      </c>
      <c r="C19" s="76">
        <f>'Détail Quantitatif Estimatif'!E37</f>
        <v>0</v>
      </c>
      <c r="D19" s="77">
        <v>6</v>
      </c>
      <c r="E19" s="78">
        <f>D19*C19</f>
        <v>0</v>
      </c>
    </row>
    <row r="20" spans="1:5" ht="19.5" customHeight="1" x14ac:dyDescent="0.25">
      <c r="A20" s="79" t="str">
        <f>'Base de référence'!D13</f>
        <v>Actions euro</v>
      </c>
      <c r="B20" s="79" t="s">
        <v>211</v>
      </c>
      <c r="C20" s="76">
        <f>'Détail Quantitatif Estimatif'!E44</f>
        <v>0</v>
      </c>
      <c r="D20" s="77">
        <v>6</v>
      </c>
      <c r="E20" s="78">
        <f t="shared" ref="E20:E32" si="2">D20*C20</f>
        <v>0</v>
      </c>
    </row>
    <row r="21" spans="1:5" ht="19.5" customHeight="1" x14ac:dyDescent="0.25">
      <c r="A21" s="79" t="str">
        <f>'Base de référence'!D14</f>
        <v>Actions euro</v>
      </c>
      <c r="B21" s="79" t="s">
        <v>212</v>
      </c>
      <c r="C21" s="76">
        <f>'Détail Quantitatif Estimatif'!E51</f>
        <v>0</v>
      </c>
      <c r="D21" s="77">
        <v>6</v>
      </c>
      <c r="E21" s="78">
        <f t="shared" si="2"/>
        <v>0</v>
      </c>
    </row>
    <row r="22" spans="1:5" ht="19.5" customHeight="1" x14ac:dyDescent="0.25">
      <c r="A22" s="79" t="str">
        <f>'Base de référence'!D15</f>
        <v>Actions euro</v>
      </c>
      <c r="B22" s="79" t="s">
        <v>213</v>
      </c>
      <c r="C22" s="76">
        <f>'Détail Quantitatif Estimatif'!E58</f>
        <v>0</v>
      </c>
      <c r="D22" s="77">
        <v>6</v>
      </c>
      <c r="E22" s="78">
        <f t="shared" si="2"/>
        <v>0</v>
      </c>
    </row>
    <row r="23" spans="1:5" ht="19.5" customHeight="1" x14ac:dyDescent="0.25">
      <c r="A23" s="79" t="str">
        <f>'Base de référence'!D16</f>
        <v>Actions euro</v>
      </c>
      <c r="B23" s="79" t="s">
        <v>214</v>
      </c>
      <c r="C23" s="76">
        <f>'Détail Quantitatif Estimatif'!E65</f>
        <v>0</v>
      </c>
      <c r="D23" s="77">
        <v>6</v>
      </c>
      <c r="E23" s="78">
        <f t="shared" si="2"/>
        <v>0</v>
      </c>
    </row>
    <row r="24" spans="1:5" ht="19.5" customHeight="1" x14ac:dyDescent="0.25">
      <c r="A24" s="79" t="str">
        <f>'Base de référence'!D17</f>
        <v>Obligations Indexées</v>
      </c>
      <c r="B24" s="79" t="s">
        <v>215</v>
      </c>
      <c r="C24" s="76">
        <f>'Détail Quantitatif Estimatif'!E72</f>
        <v>0</v>
      </c>
      <c r="D24" s="77">
        <v>6</v>
      </c>
      <c r="E24" s="78">
        <f t="shared" si="2"/>
        <v>0</v>
      </c>
    </row>
    <row r="25" spans="1:5" ht="19.5" customHeight="1" x14ac:dyDescent="0.25">
      <c r="A25" s="79" t="str">
        <f>'Base de référence'!D18</f>
        <v>Green Bonds</v>
      </c>
      <c r="B25" s="79" t="s">
        <v>216</v>
      </c>
      <c r="C25" s="76">
        <f>'Détail Quantitatif Estimatif'!E78</f>
        <v>0</v>
      </c>
      <c r="D25" s="77">
        <v>6</v>
      </c>
      <c r="E25" s="78">
        <f t="shared" si="2"/>
        <v>0</v>
      </c>
    </row>
    <row r="26" spans="1:5" ht="19.5" customHeight="1" x14ac:dyDescent="0.25">
      <c r="A26" s="79" t="str">
        <f>'Base de référence'!D19</f>
        <v>Actions Europe</v>
      </c>
      <c r="B26" s="79" t="s">
        <v>217</v>
      </c>
      <c r="C26" s="76">
        <f>'Détail Quantitatif Estimatif'!E84</f>
        <v>0</v>
      </c>
      <c r="D26" s="77">
        <v>6</v>
      </c>
      <c r="E26" s="78">
        <f t="shared" si="2"/>
        <v>0</v>
      </c>
    </row>
    <row r="27" spans="1:5" ht="19.5" customHeight="1" x14ac:dyDescent="0.25">
      <c r="A27" s="79" t="str">
        <f>'Base de référence'!D20</f>
        <v>Actions Europe</v>
      </c>
      <c r="B27" s="79" t="s">
        <v>218</v>
      </c>
      <c r="C27" s="76">
        <f>'Détail Quantitatif Estimatif'!E88</f>
        <v>0</v>
      </c>
      <c r="D27" s="77">
        <v>6</v>
      </c>
      <c r="E27" s="78">
        <f t="shared" si="2"/>
        <v>0</v>
      </c>
    </row>
    <row r="28" spans="1:5" ht="19.5" customHeight="1" x14ac:dyDescent="0.25">
      <c r="A28" s="79" t="str">
        <f>'Base de référence'!D21</f>
        <v>Actions Europe</v>
      </c>
      <c r="B28" s="79" t="s">
        <v>219</v>
      </c>
      <c r="C28" s="76">
        <f>'Détail Quantitatif Estimatif'!E94</f>
        <v>0</v>
      </c>
      <c r="D28" s="77">
        <v>6</v>
      </c>
      <c r="E28" s="78">
        <f t="shared" si="2"/>
        <v>0</v>
      </c>
    </row>
    <row r="29" spans="1:5" ht="19.5" customHeight="1" x14ac:dyDescent="0.25">
      <c r="A29" s="79" t="str">
        <f>'Base de référence'!D22</f>
        <v>Diversifié</v>
      </c>
      <c r="B29" s="79" t="s">
        <v>220</v>
      </c>
      <c r="C29" s="76">
        <f>'Détail Quantitatif Estimatif'!E101</f>
        <v>0</v>
      </c>
      <c r="D29" s="77">
        <v>6</v>
      </c>
      <c r="E29" s="78">
        <f t="shared" si="2"/>
        <v>0</v>
      </c>
    </row>
    <row r="30" spans="1:5" ht="19.5" customHeight="1" x14ac:dyDescent="0.25">
      <c r="A30" s="79" t="str">
        <f>'Base de référence'!D23</f>
        <v>Diversifié</v>
      </c>
      <c r="B30" s="79" t="s">
        <v>221</v>
      </c>
      <c r="C30" s="76">
        <f>'Détail Quantitatif Estimatif'!E105</f>
        <v>0</v>
      </c>
      <c r="D30" s="77">
        <v>6</v>
      </c>
      <c r="E30" s="78">
        <f t="shared" si="2"/>
        <v>0</v>
      </c>
    </row>
    <row r="31" spans="1:5" ht="19.5" customHeight="1" x14ac:dyDescent="0.25">
      <c r="A31" s="79" t="str">
        <f>'Base de référence'!D24</f>
        <v>Actions Japon</v>
      </c>
      <c r="B31" s="79" t="s">
        <v>222</v>
      </c>
      <c r="C31" s="76">
        <f>'Détail Quantitatif Estimatif'!E109</f>
        <v>0</v>
      </c>
      <c r="D31" s="77">
        <v>6</v>
      </c>
      <c r="E31" s="78">
        <f t="shared" si="2"/>
        <v>0</v>
      </c>
    </row>
    <row r="32" spans="1:5" ht="19.5" customHeight="1" x14ac:dyDescent="0.25">
      <c r="A32" s="79" t="str">
        <f>'Base de référence'!D25</f>
        <v>Actions euro</v>
      </c>
      <c r="B32" s="79" t="s">
        <v>223</v>
      </c>
      <c r="C32" s="76">
        <f>'Détail Quantitatif Estimatif'!E116</f>
        <v>0</v>
      </c>
      <c r="D32" s="77">
        <v>6</v>
      </c>
      <c r="E32" s="78">
        <f t="shared" si="2"/>
        <v>0</v>
      </c>
    </row>
    <row r="33" spans="1:5" ht="19.5" customHeight="1" x14ac:dyDescent="0.25">
      <c r="A33" s="79" t="str">
        <f>'Base de référence'!D26</f>
        <v>Actions Europe Small Cap</v>
      </c>
      <c r="B33" s="79" t="s">
        <v>224</v>
      </c>
      <c r="C33" s="76">
        <f>'Détail Quantitatif Estimatif'!E123</f>
        <v>0</v>
      </c>
      <c r="D33" s="77">
        <v>6</v>
      </c>
      <c r="E33" s="78">
        <f t="shared" ref="E33:E43" si="3">D33*C33</f>
        <v>0</v>
      </c>
    </row>
    <row r="34" spans="1:5" ht="19.5" customHeight="1" x14ac:dyDescent="0.25">
      <c r="A34" s="79" t="str">
        <f>'Base de référence'!D27</f>
        <v>Actions Europe</v>
      </c>
      <c r="B34" s="79" t="s">
        <v>225</v>
      </c>
      <c r="C34" s="76">
        <f>'Détail Quantitatif Estimatif'!E129</f>
        <v>0</v>
      </c>
      <c r="D34" s="77">
        <v>6</v>
      </c>
      <c r="E34" s="78">
        <f t="shared" si="3"/>
        <v>0</v>
      </c>
    </row>
    <row r="35" spans="1:5" ht="19.5" customHeight="1" x14ac:dyDescent="0.25">
      <c r="A35" s="79" t="str">
        <f>'Base de référence'!D28</f>
        <v>Actions Monde</v>
      </c>
      <c r="B35" s="79" t="s">
        <v>226</v>
      </c>
      <c r="C35" s="76">
        <f>'Détail Quantitatif Estimatif'!E136</f>
        <v>0</v>
      </c>
      <c r="D35" s="77">
        <v>6</v>
      </c>
      <c r="E35" s="78">
        <f t="shared" si="3"/>
        <v>0</v>
      </c>
    </row>
    <row r="36" spans="1:5" ht="19.5" customHeight="1" x14ac:dyDescent="0.25">
      <c r="A36" s="79" t="str">
        <f>'Base de référence'!D29</f>
        <v>Actions Monde</v>
      </c>
      <c r="B36" s="79" t="s">
        <v>227</v>
      </c>
      <c r="C36" s="76">
        <f>'Détail Quantitatif Estimatif'!E142</f>
        <v>0</v>
      </c>
      <c r="D36" s="77">
        <v>6</v>
      </c>
      <c r="E36" s="78">
        <f t="shared" si="3"/>
        <v>0</v>
      </c>
    </row>
    <row r="37" spans="1:5" ht="19.5" customHeight="1" x14ac:dyDescent="0.25">
      <c r="A37" s="79" t="str">
        <f>'Base de référence'!D30</f>
        <v>Obligations convertibles Monde</v>
      </c>
      <c r="B37" s="79" t="s">
        <v>228</v>
      </c>
      <c r="C37" s="76">
        <f>'Détail Quantitatif Estimatif'!E148</f>
        <v>0</v>
      </c>
      <c r="D37" s="77">
        <v>6</v>
      </c>
      <c r="E37" s="78">
        <f t="shared" si="3"/>
        <v>0</v>
      </c>
    </row>
    <row r="38" spans="1:5" ht="19.5" customHeight="1" x14ac:dyDescent="0.25">
      <c r="A38" s="79" t="str">
        <f>'Base de référence'!D31</f>
        <v>Obligations convertibles Monde</v>
      </c>
      <c r="B38" s="79" t="s">
        <v>229</v>
      </c>
      <c r="C38" s="76">
        <f>'Détail Quantitatif Estimatif'!E154</f>
        <v>0</v>
      </c>
      <c r="D38" s="77">
        <v>6</v>
      </c>
      <c r="E38" s="78">
        <f t="shared" si="3"/>
        <v>0</v>
      </c>
    </row>
    <row r="39" spans="1:5" ht="19.5" customHeight="1" x14ac:dyDescent="0.25">
      <c r="A39" s="79" t="str">
        <f>'Base de référence'!D32</f>
        <v>Multi Actifs</v>
      </c>
      <c r="B39" s="79" t="s">
        <v>230</v>
      </c>
      <c r="C39" s="76">
        <f>'Détail Quantitatif Estimatif'!E160</f>
        <v>0</v>
      </c>
      <c r="D39" s="77">
        <v>6</v>
      </c>
      <c r="E39" s="78">
        <f t="shared" si="3"/>
        <v>0</v>
      </c>
    </row>
    <row r="40" spans="1:5" ht="19.5" customHeight="1" x14ac:dyDescent="0.25">
      <c r="A40" s="79" t="str">
        <f>'Base de référence'!D33</f>
        <v>Actions France Small Cap</v>
      </c>
      <c r="B40" s="79" t="s">
        <v>231</v>
      </c>
      <c r="C40" s="76">
        <f>'Détail Quantitatif Estimatif'!E167</f>
        <v>0</v>
      </c>
      <c r="D40" s="77">
        <v>6</v>
      </c>
      <c r="E40" s="78">
        <f t="shared" si="3"/>
        <v>0</v>
      </c>
    </row>
    <row r="41" spans="1:5" ht="19.5" customHeight="1" x14ac:dyDescent="0.25">
      <c r="A41" s="79" t="str">
        <f>'Base de référence'!D34</f>
        <v>Actions USA</v>
      </c>
      <c r="B41" s="79" t="s">
        <v>232</v>
      </c>
      <c r="C41" s="76">
        <f>'Détail Quantitatif Estimatif'!E171</f>
        <v>0</v>
      </c>
      <c r="D41" s="77">
        <v>6</v>
      </c>
      <c r="E41" s="78">
        <f t="shared" si="3"/>
        <v>0</v>
      </c>
    </row>
    <row r="42" spans="1:5" ht="19.5" customHeight="1" x14ac:dyDescent="0.25">
      <c r="A42" s="79" t="str">
        <f>'Base de référence'!D35</f>
        <v>Crédit USD</v>
      </c>
      <c r="B42" s="79" t="s">
        <v>233</v>
      </c>
      <c r="C42" s="76">
        <f>'Détail Quantitatif Estimatif'!E178</f>
        <v>0</v>
      </c>
      <c r="D42" s="77">
        <v>6</v>
      </c>
      <c r="E42" s="78">
        <f t="shared" si="3"/>
        <v>0</v>
      </c>
    </row>
    <row r="43" spans="1:5" ht="19.5" customHeight="1" x14ac:dyDescent="0.25">
      <c r="A43" s="79" t="str">
        <f>'Base de référence'!D36</f>
        <v>Actions France Small Cap</v>
      </c>
      <c r="B43" s="79" t="s">
        <v>234</v>
      </c>
      <c r="C43" s="76">
        <f>'Détail Quantitatif Estimatif'!E184</f>
        <v>0</v>
      </c>
      <c r="D43" s="77">
        <v>6</v>
      </c>
      <c r="E43" s="78">
        <f t="shared" si="3"/>
        <v>0</v>
      </c>
    </row>
    <row r="44" spans="1:5" ht="19.5" customHeight="1" x14ac:dyDescent="0.25">
      <c r="A44" s="79" t="str">
        <f>'Base de référence'!D37</f>
        <v>Actions Europe</v>
      </c>
      <c r="B44" s="79" t="s">
        <v>235</v>
      </c>
      <c r="C44" s="76">
        <f>'Détail Quantitatif Estimatif'!E189</f>
        <v>0</v>
      </c>
      <c r="D44" s="77">
        <v>6</v>
      </c>
      <c r="E44" s="78">
        <f>D44*C44</f>
        <v>0</v>
      </c>
    </row>
    <row r="45" spans="1:5" ht="19.5" customHeight="1" x14ac:dyDescent="0.25">
      <c r="A45" s="79" t="str">
        <f>'Base de référence'!D38</f>
        <v>Actions Europe</v>
      </c>
      <c r="B45" s="79" t="s">
        <v>236</v>
      </c>
      <c r="C45" s="81">
        <f>'Détail Quantitatif Estimatif'!E192</f>
        <v>0</v>
      </c>
      <c r="D45" s="77">
        <v>6</v>
      </c>
      <c r="E45" s="78">
        <f t="shared" ref="E45:E52" si="4">D45*C45</f>
        <v>0</v>
      </c>
    </row>
    <row r="46" spans="1:5" ht="19.5" customHeight="1" x14ac:dyDescent="0.25">
      <c r="A46" s="79" t="str">
        <f>'Base de référence'!D39</f>
        <v>Actions Monde</v>
      </c>
      <c r="B46" s="79" t="s">
        <v>237</v>
      </c>
      <c r="C46" s="81">
        <f>'Détail Quantitatif Estimatif'!E197</f>
        <v>0</v>
      </c>
      <c r="D46" s="77">
        <v>6</v>
      </c>
      <c r="E46" s="78">
        <f t="shared" si="4"/>
        <v>0</v>
      </c>
    </row>
    <row r="47" spans="1:5" ht="19.5" customHeight="1" x14ac:dyDescent="0.25">
      <c r="A47" s="79" t="str">
        <f>'Base de référence'!D40</f>
        <v>Crédit Europe</v>
      </c>
      <c r="B47" s="79" t="s">
        <v>238</v>
      </c>
      <c r="C47" s="81">
        <f>'Détail Quantitatif Estimatif'!E203</f>
        <v>0</v>
      </c>
      <c r="D47" s="77">
        <v>6</v>
      </c>
      <c r="E47" s="78">
        <f t="shared" si="4"/>
        <v>0</v>
      </c>
    </row>
    <row r="48" spans="1:5" ht="19.5" customHeight="1" x14ac:dyDescent="0.25">
      <c r="A48" s="79" t="str">
        <f>'Base de référence'!D41</f>
        <v>Crédit Europe</v>
      </c>
      <c r="B48" s="79" t="s">
        <v>239</v>
      </c>
      <c r="C48" s="81">
        <f>'Détail Quantitatif Estimatif'!E209</f>
        <v>0</v>
      </c>
      <c r="D48" s="77">
        <v>6</v>
      </c>
      <c r="E48" s="78">
        <f t="shared" si="4"/>
        <v>0</v>
      </c>
    </row>
    <row r="49" spans="1:5" ht="19.5" customHeight="1" x14ac:dyDescent="0.25">
      <c r="A49" s="79" t="str">
        <f>'Base de référence'!D42</f>
        <v>Crédit Europe</v>
      </c>
      <c r="B49" s="79" t="s">
        <v>240</v>
      </c>
      <c r="C49" s="81">
        <f>'Détail Quantitatif Estimatif'!E216</f>
        <v>0</v>
      </c>
      <c r="D49" s="77">
        <v>6</v>
      </c>
      <c r="E49" s="78">
        <f t="shared" si="4"/>
        <v>0</v>
      </c>
    </row>
    <row r="50" spans="1:5" ht="19.5" customHeight="1" x14ac:dyDescent="0.25">
      <c r="A50" s="79" t="str">
        <f>'Base de référence'!D43</f>
        <v>Actions euro</v>
      </c>
      <c r="B50" s="79" t="s">
        <v>241</v>
      </c>
      <c r="C50" s="81">
        <f>'Détail Quantitatif Estimatif'!E223</f>
        <v>0</v>
      </c>
      <c r="D50" s="77">
        <v>6</v>
      </c>
      <c r="E50" s="78">
        <f t="shared" si="4"/>
        <v>0</v>
      </c>
    </row>
    <row r="51" spans="1:5" ht="19.5" customHeight="1" x14ac:dyDescent="0.25">
      <c r="A51" s="79" t="str">
        <f>'Base de référence'!D44</f>
        <v>Actions euro</v>
      </c>
      <c r="B51" s="79" t="s">
        <v>242</v>
      </c>
      <c r="C51" s="81">
        <f>'Détail Quantitatif Estimatif'!E229</f>
        <v>0</v>
      </c>
      <c r="D51" s="77">
        <v>6</v>
      </c>
      <c r="E51" s="78">
        <f t="shared" si="4"/>
        <v>0</v>
      </c>
    </row>
    <row r="52" spans="1:5" ht="19.5" customHeight="1" x14ac:dyDescent="0.25">
      <c r="A52" s="79" t="str">
        <f>'Base de référence'!D45</f>
        <v>Crédit Emergent</v>
      </c>
      <c r="B52" s="79" t="s">
        <v>243</v>
      </c>
      <c r="C52" s="81">
        <f>'Détail Quantitatif Estimatif'!E233</f>
        <v>0</v>
      </c>
      <c r="D52" s="77">
        <v>6</v>
      </c>
      <c r="E52" s="78">
        <f t="shared" si="4"/>
        <v>0</v>
      </c>
    </row>
    <row r="53" spans="1:5" s="67" customFormat="1" ht="19.5" customHeight="1" x14ac:dyDescent="0.25">
      <c r="A53" s="79" t="str">
        <f>'Base de référence'!D46</f>
        <v>Actions Europe</v>
      </c>
      <c r="B53" s="79" t="s">
        <v>244</v>
      </c>
      <c r="C53" s="81">
        <f>'Détail Quantitatif Estimatif'!E238</f>
        <v>0</v>
      </c>
      <c r="D53" s="77">
        <v>6</v>
      </c>
      <c r="E53" s="78">
        <f t="shared" ref="E53:E71" si="5">D53*C53</f>
        <v>0</v>
      </c>
    </row>
    <row r="54" spans="1:5" s="67" customFormat="1" ht="19.5" customHeight="1" x14ac:dyDescent="0.25">
      <c r="A54" s="79" t="str">
        <f>'Base de référence'!D47</f>
        <v>Actions USA</v>
      </c>
      <c r="B54" s="79" t="s">
        <v>245</v>
      </c>
      <c r="C54" s="81">
        <f>'Détail Quantitatif Estimatif'!E242</f>
        <v>0</v>
      </c>
      <c r="D54" s="77">
        <v>6</v>
      </c>
      <c r="E54" s="78">
        <f t="shared" si="5"/>
        <v>0</v>
      </c>
    </row>
    <row r="55" spans="1:5" s="67" customFormat="1" ht="19.5" customHeight="1" x14ac:dyDescent="0.25">
      <c r="A55" s="79" t="str">
        <f>'Base de référence'!D48</f>
        <v>Actions Mid Cap USA</v>
      </c>
      <c r="B55" s="79" t="s">
        <v>246</v>
      </c>
      <c r="C55" s="81">
        <f>'Détail Quantitatif Estimatif'!E248</f>
        <v>0</v>
      </c>
      <c r="D55" s="77">
        <v>6</v>
      </c>
      <c r="E55" s="78">
        <f t="shared" si="5"/>
        <v>0</v>
      </c>
    </row>
    <row r="56" spans="1:5" s="67" customFormat="1" ht="19.5" customHeight="1" x14ac:dyDescent="0.25">
      <c r="A56" s="79" t="str">
        <f>'Base de référence'!D49</f>
        <v>Multi Actifs</v>
      </c>
      <c r="B56" s="79" t="s">
        <v>247</v>
      </c>
      <c r="C56" s="81">
        <f>'Détail Quantitatif Estimatif'!E252</f>
        <v>0</v>
      </c>
      <c r="D56" s="77">
        <v>6</v>
      </c>
      <c r="E56" s="78">
        <f t="shared" si="5"/>
        <v>0</v>
      </c>
    </row>
    <row r="57" spans="1:5" s="67" customFormat="1" ht="19.5" customHeight="1" x14ac:dyDescent="0.25">
      <c r="A57" s="79" t="str">
        <f>'Base de référence'!D50</f>
        <v>Actions Small Cap France</v>
      </c>
      <c r="B57" s="79" t="s">
        <v>248</v>
      </c>
      <c r="C57" s="81">
        <f>'Détail Quantitatif Estimatif'!E256</f>
        <v>0</v>
      </c>
      <c r="D57" s="77">
        <v>6</v>
      </c>
      <c r="E57" s="78">
        <f t="shared" si="5"/>
        <v>0</v>
      </c>
    </row>
    <row r="58" spans="1:5" s="67" customFormat="1" ht="19.5" customHeight="1" x14ac:dyDescent="0.25">
      <c r="A58" s="79" t="str">
        <f>'Base de référence'!D51</f>
        <v>Actions PAB Europe</v>
      </c>
      <c r="B58" s="79" t="s">
        <v>249</v>
      </c>
      <c r="C58" s="81">
        <f>'Détail Quantitatif Estimatif'!E260</f>
        <v>0</v>
      </c>
      <c r="D58" s="77">
        <v>6</v>
      </c>
      <c r="E58" s="78">
        <f t="shared" si="5"/>
        <v>0</v>
      </c>
    </row>
    <row r="59" spans="1:5" s="67" customFormat="1" ht="19.5" customHeight="1" x14ac:dyDescent="0.25">
      <c r="A59" s="79" t="str">
        <f>'Base de référence'!D52</f>
        <v>Actions Monde</v>
      </c>
      <c r="B59" s="79" t="s">
        <v>250</v>
      </c>
      <c r="C59" s="81">
        <f>'Détail Quantitatif Estimatif'!E264</f>
        <v>0</v>
      </c>
      <c r="D59" s="77">
        <v>6</v>
      </c>
      <c r="E59" s="78">
        <f t="shared" si="5"/>
        <v>0</v>
      </c>
    </row>
    <row r="60" spans="1:5" s="67" customFormat="1" ht="19.5" customHeight="1" x14ac:dyDescent="0.25">
      <c r="A60" s="79" t="str">
        <f>'Base de référence'!D53</f>
        <v>Crédit Europe</v>
      </c>
      <c r="B60" s="79" t="s">
        <v>251</v>
      </c>
      <c r="C60" s="81">
        <f>'Détail Quantitatif Estimatif'!E271</f>
        <v>0</v>
      </c>
      <c r="D60" s="77">
        <v>6</v>
      </c>
      <c r="E60" s="78">
        <f t="shared" si="5"/>
        <v>0</v>
      </c>
    </row>
    <row r="61" spans="1:5" s="67" customFormat="1" ht="19.5" customHeight="1" x14ac:dyDescent="0.25">
      <c r="A61" s="79" t="str">
        <f>'Base de référence'!D54</f>
        <v>Crédit USD</v>
      </c>
      <c r="B61" s="79" t="s">
        <v>252</v>
      </c>
      <c r="C61" s="81">
        <f>'Détail Quantitatif Estimatif'!E277</f>
        <v>0</v>
      </c>
      <c r="D61" s="77">
        <v>6</v>
      </c>
      <c r="E61" s="78">
        <f t="shared" si="5"/>
        <v>0</v>
      </c>
    </row>
    <row r="62" spans="1:5" s="67" customFormat="1" ht="19.5" customHeight="1" x14ac:dyDescent="0.25">
      <c r="A62" s="79" t="str">
        <f>'Base de référence'!D55</f>
        <v>Actions PAB Euro</v>
      </c>
      <c r="B62" s="79" t="s">
        <v>253</v>
      </c>
      <c r="C62" s="81">
        <f>'Détail Quantitatif Estimatif'!E283</f>
        <v>0</v>
      </c>
      <c r="D62" s="77">
        <v>6</v>
      </c>
      <c r="E62" s="78">
        <f t="shared" si="5"/>
        <v>0</v>
      </c>
    </row>
    <row r="63" spans="1:5" s="67" customFormat="1" ht="19.5" customHeight="1" x14ac:dyDescent="0.25">
      <c r="A63" s="79" t="str">
        <f>'Base de référence'!D56</f>
        <v>Indexé</v>
      </c>
      <c r="B63" s="79" t="s">
        <v>254</v>
      </c>
      <c r="C63" s="81">
        <f>'Détail Quantitatif Estimatif'!E287</f>
        <v>0</v>
      </c>
      <c r="D63" s="77">
        <v>6</v>
      </c>
      <c r="E63" s="78">
        <f t="shared" si="5"/>
        <v>0</v>
      </c>
    </row>
    <row r="64" spans="1:5" s="67" customFormat="1" ht="19.5" customHeight="1" x14ac:dyDescent="0.25">
      <c r="A64" s="79" t="str">
        <f>'Base de référence'!D57</f>
        <v>Green Bonds</v>
      </c>
      <c r="B64" s="79" t="s">
        <v>255</v>
      </c>
      <c r="C64" s="81">
        <f>'Détail Quantitatif Estimatif'!E294</f>
        <v>0</v>
      </c>
      <c r="D64" s="77">
        <v>6</v>
      </c>
      <c r="E64" s="78">
        <f t="shared" si="5"/>
        <v>0</v>
      </c>
    </row>
    <row r="65" spans="1:5" s="67" customFormat="1" ht="19.5" customHeight="1" x14ac:dyDescent="0.25">
      <c r="A65" s="79" t="str">
        <f>'Base de référence'!D58</f>
        <v>Social Bonds</v>
      </c>
      <c r="B65" s="79" t="s">
        <v>256</v>
      </c>
      <c r="C65" s="81">
        <f>'Détail Quantitatif Estimatif'!E300</f>
        <v>0</v>
      </c>
      <c r="D65" s="77">
        <v>6</v>
      </c>
      <c r="E65" s="78">
        <f t="shared" si="5"/>
        <v>0</v>
      </c>
    </row>
    <row r="66" spans="1:5" s="67" customFormat="1" ht="19.5" customHeight="1" x14ac:dyDescent="0.25">
      <c r="A66" s="79" t="str">
        <f>'Base de référence'!D59</f>
        <v>Actions Japon</v>
      </c>
      <c r="B66" s="79" t="s">
        <v>257</v>
      </c>
      <c r="C66" s="81">
        <f>'Détail Quantitatif Estimatif'!E304</f>
        <v>0</v>
      </c>
      <c r="D66" s="77">
        <v>6</v>
      </c>
      <c r="E66" s="78">
        <f t="shared" si="5"/>
        <v>0</v>
      </c>
    </row>
    <row r="67" spans="1:5" s="67" customFormat="1" ht="19.5" customHeight="1" x14ac:dyDescent="0.25">
      <c r="A67" s="79" t="str">
        <f>'Base de référence'!D60</f>
        <v>Taux Souverain</v>
      </c>
      <c r="B67" s="79" t="s">
        <v>258</v>
      </c>
      <c r="C67" s="81">
        <f>'Détail Quantitatif Estimatif'!E309</f>
        <v>0</v>
      </c>
      <c r="D67" s="77">
        <v>6</v>
      </c>
      <c r="E67" s="78">
        <f t="shared" si="5"/>
        <v>0</v>
      </c>
    </row>
    <row r="68" spans="1:5" s="67" customFormat="1" ht="19.5" customHeight="1" x14ac:dyDescent="0.25">
      <c r="A68" s="79" t="str">
        <f>'Base de référence'!D61</f>
        <v>Taux Souverain</v>
      </c>
      <c r="B68" s="79" t="s">
        <v>259</v>
      </c>
      <c r="C68" s="81">
        <f>'Détail Quantitatif Estimatif'!E315</f>
        <v>0</v>
      </c>
      <c r="D68" s="77">
        <v>6</v>
      </c>
      <c r="E68" s="78">
        <f t="shared" si="5"/>
        <v>0</v>
      </c>
    </row>
    <row r="69" spans="1:5" s="67" customFormat="1" ht="19.5" customHeight="1" x14ac:dyDescent="0.25">
      <c r="A69" s="79" t="str">
        <f>'Base de référence'!D62</f>
        <v>Actions Monde TEE</v>
      </c>
      <c r="B69" s="79" t="s">
        <v>260</v>
      </c>
      <c r="C69" s="81">
        <f>'Détail Quantitatif Estimatif'!E321</f>
        <v>0</v>
      </c>
      <c r="D69" s="77">
        <v>6</v>
      </c>
      <c r="E69" s="78">
        <f t="shared" si="5"/>
        <v>0</v>
      </c>
    </row>
    <row r="70" spans="1:5" s="67" customFormat="1" ht="19.5" customHeight="1" x14ac:dyDescent="0.25">
      <c r="A70" s="79" t="str">
        <f>'Base de référence'!D63</f>
        <v>Couverture Change</v>
      </c>
      <c r="B70" s="79" t="s">
        <v>261</v>
      </c>
      <c r="C70" s="81">
        <f>'Détail Quantitatif Estimatif'!E326</f>
        <v>0</v>
      </c>
      <c r="D70" s="77">
        <v>6</v>
      </c>
      <c r="E70" s="78">
        <f t="shared" si="5"/>
        <v>0</v>
      </c>
    </row>
    <row r="71" spans="1:5" s="67" customFormat="1" ht="19.5" customHeight="1" x14ac:dyDescent="0.25">
      <c r="A71" s="79" t="str">
        <f>'Base de référence'!D64</f>
        <v>Actions Monde TEE</v>
      </c>
      <c r="B71" s="79" t="s">
        <v>262</v>
      </c>
      <c r="C71" s="81">
        <f>'Détail Quantitatif Estimatif'!E331</f>
        <v>0</v>
      </c>
      <c r="D71" s="77">
        <v>6</v>
      </c>
      <c r="E71" s="78">
        <f t="shared" si="5"/>
        <v>0</v>
      </c>
    </row>
    <row r="72" spans="1:5" ht="27" customHeight="1" x14ac:dyDescent="0.25">
      <c r="A72" s="120" t="s">
        <v>21</v>
      </c>
      <c r="B72" s="120"/>
      <c r="C72" s="120"/>
      <c r="D72" s="120"/>
      <c r="E72" s="82"/>
    </row>
    <row r="73" spans="1:5" ht="24.75" customHeight="1" x14ac:dyDescent="0.25">
      <c r="A73" s="121" t="s">
        <v>25</v>
      </c>
      <c r="B73" s="121"/>
      <c r="C73" s="81">
        <f>'Détail Quantitatif Estimatif'!C343</f>
        <v>0</v>
      </c>
      <c r="D73" s="83">
        <v>6</v>
      </c>
      <c r="E73" s="78">
        <f>D73*C73</f>
        <v>0</v>
      </c>
    </row>
    <row r="74" spans="1:5" ht="29.25" customHeight="1" x14ac:dyDescent="0.25">
      <c r="A74" s="122" t="s">
        <v>37</v>
      </c>
      <c r="B74" s="122"/>
      <c r="C74" s="122"/>
      <c r="D74" s="122"/>
      <c r="E74" s="74">
        <f>E12+E18</f>
        <v>0</v>
      </c>
    </row>
  </sheetData>
  <mergeCells count="4">
    <mergeCell ref="A72:D72"/>
    <mergeCell ref="A73:B73"/>
    <mergeCell ref="A74:D74"/>
    <mergeCell ref="A1:E1"/>
  </mergeCells>
  <phoneticPr fontId="20" type="noConversion"/>
  <printOptions horizontalCentered="1"/>
  <pageMargins left="0.19685039370078741" right="0.19685039370078741" top="0.19685039370078741" bottom="0.19685039370078741" header="0.31496062992125984" footer="0.31496062992125984"/>
  <pageSetup paperSize="9" scale="80" fitToHeight="9" orientation="portrait" r:id="rId1"/>
  <headerFooter>
    <oddFooter>&amp;L&amp;1#&amp;"Calibri"&amp;10 Interne</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Bordereau des Prix Unitaires</vt:lpstr>
      <vt:lpstr>Détail Quantitatif Estimatif</vt:lpstr>
      <vt:lpstr>Base de référence</vt:lpstr>
      <vt:lpstr>Montant total estimatif</vt:lpstr>
      <vt:lpstr>'Détail Quantitatif Estimatif'!Impression_des_titres</vt:lpstr>
    </vt:vector>
  </TitlesOfParts>
  <Company>icdc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Administrateur</dc:creator>
  <cp:lastModifiedBy>Tifoun, Sonia</cp:lastModifiedBy>
  <cp:lastPrinted>2025-10-01T15:06:56Z</cp:lastPrinted>
  <dcterms:created xsi:type="dcterms:W3CDTF">2002-01-11T09:48:16Z</dcterms:created>
  <dcterms:modified xsi:type="dcterms:W3CDTF">2025-10-17T14:17:29Z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26b0da4-3db3-477f-aae7-ffa237cfc891_Enabled">
    <vt:lpwstr>True</vt:lpwstr>
  </property>
  <property fmtid="{D5CDD505-2E9C-101B-9397-08002B2CF9AE}" pid="3" name="MSIP_Label_526b0da4-3db3-477f-aae7-ffa237cfc891_SiteId">
    <vt:lpwstr>6eab6365-8194-49c6-a4d0-e2d1a0fbeb74</vt:lpwstr>
  </property>
  <property fmtid="{D5CDD505-2E9C-101B-9397-08002B2CF9AE}" pid="4" name="MSIP_Label_526b0da4-3db3-477f-aae7-ffa237cfc891_Owner">
    <vt:lpwstr>Antoine.Richer@caissedesdepots.fr</vt:lpwstr>
  </property>
  <property fmtid="{D5CDD505-2E9C-101B-9397-08002B2CF9AE}" pid="5" name="MSIP_Label_526b0da4-3db3-477f-aae7-ffa237cfc891_SetDate">
    <vt:lpwstr>2019-04-02T16:53:04.2020090Z</vt:lpwstr>
  </property>
  <property fmtid="{D5CDD505-2E9C-101B-9397-08002B2CF9AE}" pid="6" name="MSIP_Label_526b0da4-3db3-477f-aae7-ffa237cfc891_Name">
    <vt:lpwstr>CDC-Interne</vt:lpwstr>
  </property>
  <property fmtid="{D5CDD505-2E9C-101B-9397-08002B2CF9AE}" pid="7" name="MSIP_Label_526b0da4-3db3-477f-aae7-ffa237cfc891_Application">
    <vt:lpwstr>Microsoft Azure Information Protection</vt:lpwstr>
  </property>
  <property fmtid="{D5CDD505-2E9C-101B-9397-08002B2CF9AE}" pid="8" name="MSIP_Label_526b0da4-3db3-477f-aae7-ffa237cfc891_Extended_MSFT_Method">
    <vt:lpwstr>Automatic</vt:lpwstr>
  </property>
  <property fmtid="{D5CDD505-2E9C-101B-9397-08002B2CF9AE}" pid="9" name="MSIP_Label_1387ec98-8aff-418c-9455-dc857e1ea7dc_Enabled">
    <vt:lpwstr>True</vt:lpwstr>
  </property>
  <property fmtid="{D5CDD505-2E9C-101B-9397-08002B2CF9AE}" pid="10" name="MSIP_Label_1387ec98-8aff-418c-9455-dc857e1ea7dc_SiteId">
    <vt:lpwstr>6eab6365-8194-49c6-a4d0-e2d1a0fbeb74</vt:lpwstr>
  </property>
  <property fmtid="{D5CDD505-2E9C-101B-9397-08002B2CF9AE}" pid="11" name="MSIP_Label_1387ec98-8aff-418c-9455-dc857e1ea7dc_Owner">
    <vt:lpwstr>Antoine.Richer@caissedesdepots.fr</vt:lpwstr>
  </property>
  <property fmtid="{D5CDD505-2E9C-101B-9397-08002B2CF9AE}" pid="12" name="MSIP_Label_1387ec98-8aff-418c-9455-dc857e1ea7dc_SetDate">
    <vt:lpwstr>2019-04-02T16:53:04.2020090Z</vt:lpwstr>
  </property>
  <property fmtid="{D5CDD505-2E9C-101B-9397-08002B2CF9AE}" pid="13" name="MSIP_Label_1387ec98-8aff-418c-9455-dc857e1ea7dc_Name">
    <vt:lpwstr>Avec marquage</vt:lpwstr>
  </property>
  <property fmtid="{D5CDD505-2E9C-101B-9397-08002B2CF9AE}" pid="14" name="MSIP_Label_1387ec98-8aff-418c-9455-dc857e1ea7dc_Application">
    <vt:lpwstr>Microsoft Azure Information Protection</vt:lpwstr>
  </property>
  <property fmtid="{D5CDD505-2E9C-101B-9397-08002B2CF9AE}" pid="15" name="MSIP_Label_1387ec98-8aff-418c-9455-dc857e1ea7dc_Parent">
    <vt:lpwstr>526b0da4-3db3-477f-aae7-ffa237cfc891</vt:lpwstr>
  </property>
  <property fmtid="{D5CDD505-2E9C-101B-9397-08002B2CF9AE}" pid="16" name="MSIP_Label_1387ec98-8aff-418c-9455-dc857e1ea7dc_Extended_MSFT_Method">
    <vt:lpwstr>Automatic</vt:lpwstr>
  </property>
  <property fmtid="{D5CDD505-2E9C-101B-9397-08002B2CF9AE}" pid="17" name="Sensitivity">
    <vt:lpwstr>CDC-Interne Avec marquage</vt:lpwstr>
  </property>
</Properties>
</file>